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" windowWidth="12384" windowHeight="8208" tabRatio="759" firstSheet="5" activeTab="9"/>
  </bookViews>
  <sheets>
    <sheet name="Розряди" sheetId="1" state="hidden" r:id="rId1"/>
    <sheet name="Маркув.Команд" sheetId="2" r:id="rId2"/>
    <sheet name="мандатка" sheetId="3" r:id="rId3"/>
    <sheet name="ЗведенаМандатка" sheetId="4" r:id="rId4"/>
    <sheet name="НомераУчасників" sheetId="5" r:id="rId5"/>
    <sheet name="ТехнічЗаявка" sheetId="6" r:id="rId6"/>
    <sheet name="Особиста" sheetId="7" r:id="rId7"/>
    <sheet name="ОсобКоман" sheetId="8" r:id="rId8"/>
    <sheet name="Командна" sheetId="9" r:id="rId9"/>
    <sheet name="Крос-похідВибір" sheetId="10" r:id="rId10"/>
    <sheet name="ЗведенийПротоколМісця" sheetId="11" r:id="rId11"/>
  </sheets>
  <definedNames>
    <definedName name="_xlnm.Print_Area" localSheetId="3">'ЗведенаМандатка'!$A$1:$O$22</definedName>
    <definedName name="_xlnm.Print_Area" localSheetId="10">'ЗведенийПротоколМісця'!$A$1:$L$25</definedName>
    <definedName name="_xlnm.Print_Area" localSheetId="8">'Командна'!$A$1:$AH$86</definedName>
    <definedName name="_xlnm.Print_Area" localSheetId="9">'Крос-похідВибір'!$A$1:$AR$87</definedName>
    <definedName name="_xlnm.Print_Area" localSheetId="2">'мандатка'!$A$1:$I$109</definedName>
    <definedName name="_xlnm.Print_Area" localSheetId="6">'Особиста'!$A$76:$AA$125</definedName>
    <definedName name="_xlnm.Print_Area" localSheetId="7">'ОсобКоман'!$A$1:$V$25</definedName>
    <definedName name="_xlnm.Print_Area" localSheetId="5">'ТехнічЗаявка'!$A$1:$I$2331</definedName>
  </definedNames>
  <calcPr fullCalcOnLoad="1"/>
</workbook>
</file>

<file path=xl/sharedStrings.xml><?xml version="1.0" encoding="utf-8"?>
<sst xmlns="http://schemas.openxmlformats.org/spreadsheetml/2006/main" count="2013" uniqueCount="303">
  <si>
    <t>ПРОТОКОЛ РЕЗУЛЬТАТІВ</t>
  </si>
  <si>
    <t>№ п/п</t>
  </si>
  <si>
    <t>Команда</t>
  </si>
  <si>
    <t>місце</t>
  </si>
  <si>
    <t>Прізвище, ім'я</t>
  </si>
  <si>
    <t>розряд</t>
  </si>
  <si>
    <t>Сума штрафів</t>
  </si>
  <si>
    <t>Штрафний час</t>
  </si>
  <si>
    <t>Час на дистанції</t>
  </si>
  <si>
    <t>Результат</t>
  </si>
  <si>
    <t>Місце</t>
  </si>
  <si>
    <t>Виконаний розряд</t>
  </si>
  <si>
    <t>№ учасника</t>
  </si>
  <si>
    <t>Ранг команди</t>
  </si>
  <si>
    <t>ЗВЕДЕНИЙ ПРОТОКОЛ</t>
  </si>
  <si>
    <t>рік народження</t>
  </si>
  <si>
    <t xml:space="preserve">Регіон </t>
  </si>
  <si>
    <t>Тренер</t>
  </si>
  <si>
    <t>III юн</t>
  </si>
  <si>
    <t>Регіон</t>
  </si>
  <si>
    <t>Штрафний       час</t>
  </si>
  <si>
    <t>Сума      штрафів</t>
  </si>
  <si>
    <t>Відносний результат</t>
  </si>
  <si>
    <t>г</t>
  </si>
  <si>
    <t>д</t>
  </si>
  <si>
    <t>е</t>
  </si>
  <si>
    <t>є</t>
  </si>
  <si>
    <t>ж</t>
  </si>
  <si>
    <t xml:space="preserve">НА КОМАНДНІЙ ДИСТАНЦІЇ 3 КЛАСУ   </t>
  </si>
  <si>
    <t>Стать</t>
  </si>
  <si>
    <t>чол</t>
  </si>
  <si>
    <t>жін</t>
  </si>
  <si>
    <t>бали за розряди</t>
  </si>
  <si>
    <t>стать</t>
  </si>
  <si>
    <t>“СМУГА ПЕРЕШКОД”</t>
  </si>
  <si>
    <t>жіночі результати</t>
  </si>
  <si>
    <t>чоловічі результати</t>
  </si>
  <si>
    <t>ЧОЛОВІЧІ</t>
  </si>
  <si>
    <t>ЖІНОЧІ</t>
  </si>
  <si>
    <t xml:space="preserve">НА ОСОБИСТО – КОМАНДНІЙ ДИСТАНЦІЇ 2 КЛАСУ   </t>
  </si>
  <si>
    <t>Особиста дистанція "Смуга перешкод"</t>
  </si>
  <si>
    <t>№ команди</t>
  </si>
  <si>
    <t>1 результат команди</t>
  </si>
  <si>
    <t>2 результат команди</t>
  </si>
  <si>
    <t>3 результат команди</t>
  </si>
  <si>
    <t>4 результат команди</t>
  </si>
  <si>
    <t>5 результат команди</t>
  </si>
  <si>
    <t>6 результат команди</t>
  </si>
  <si>
    <t>1 жіночий результат</t>
  </si>
  <si>
    <t>2 жіночий результат</t>
  </si>
  <si>
    <t>результат 6 спортсменів</t>
  </si>
  <si>
    <t>5 заліковий результат</t>
  </si>
  <si>
    <t>6 заліковий результат</t>
  </si>
  <si>
    <t>4 заліковий результат</t>
  </si>
  <si>
    <t>№        п/п</t>
  </si>
  <si>
    <t>Спортивна кваліфікація</t>
  </si>
  <si>
    <t>б/р</t>
  </si>
  <si>
    <t>3-ю</t>
  </si>
  <si>
    <t>2-ю</t>
  </si>
  <si>
    <t>1-ю</t>
  </si>
  <si>
    <t>кмс</t>
  </si>
  <si>
    <t>мс</t>
  </si>
  <si>
    <t>команда</t>
  </si>
  <si>
    <t>Всього:</t>
  </si>
  <si>
    <t>II</t>
  </si>
  <si>
    <t>II юн</t>
  </si>
  <si>
    <t>I юн</t>
  </si>
  <si>
    <t>III</t>
  </si>
  <si>
    <t>I</t>
  </si>
  <si>
    <t>№ учасника (команди)</t>
  </si>
  <si>
    <t>Розряд</t>
  </si>
  <si>
    <t>Рік народження</t>
  </si>
  <si>
    <t>командна</t>
  </si>
  <si>
    <t xml:space="preserve">Ранг дистанції - </t>
  </si>
  <si>
    <t>Ранг дистанції -</t>
  </si>
  <si>
    <t xml:space="preserve">Нормативи для виконання розрядів </t>
  </si>
  <si>
    <t xml:space="preserve">II розряд – до  </t>
  </si>
  <si>
    <t xml:space="preserve">III розряд – до  </t>
  </si>
  <si>
    <t>I юн. розряд – до</t>
  </si>
  <si>
    <t>II юн. розряд – до</t>
  </si>
  <si>
    <t xml:space="preserve">I розряд – до  </t>
  </si>
  <si>
    <t xml:space="preserve">КМСУ – до  </t>
  </si>
  <si>
    <t>ранг</t>
  </si>
  <si>
    <t>кмсу</t>
  </si>
  <si>
    <t>1-юн</t>
  </si>
  <si>
    <t xml:space="preserve">Технічна заявка </t>
  </si>
  <si>
    <t>команди</t>
  </si>
  <si>
    <t>Тренер:</t>
  </si>
  <si>
    <r>
      <t xml:space="preserve">на </t>
    </r>
    <r>
      <rPr>
        <b/>
        <sz val="11"/>
        <rFont val="Arial Cyr"/>
        <family val="0"/>
      </rPr>
      <t>особисто-командну</t>
    </r>
    <r>
      <rPr>
        <sz val="10"/>
        <rFont val="Arial Cyr"/>
        <family val="0"/>
      </rPr>
      <t xml:space="preserve"> дистанцію "</t>
    </r>
    <r>
      <rPr>
        <b/>
        <sz val="11"/>
        <rFont val="Arial Cyr"/>
        <family val="0"/>
      </rPr>
      <t>Смуга перешкод</t>
    </r>
    <r>
      <rPr>
        <sz val="10"/>
        <rFont val="Arial Cyr"/>
        <family val="0"/>
      </rPr>
      <t>" /хлопці, дівчата/</t>
    </r>
  </si>
  <si>
    <r>
      <t xml:space="preserve">на дистанцію </t>
    </r>
    <r>
      <rPr>
        <b/>
        <sz val="11"/>
        <rFont val="Arial Cyr"/>
        <family val="0"/>
      </rPr>
      <t>зв'язок</t>
    </r>
    <r>
      <rPr>
        <sz val="10"/>
        <rFont val="Arial Cyr"/>
        <family val="0"/>
      </rPr>
      <t xml:space="preserve"> "</t>
    </r>
    <r>
      <rPr>
        <b/>
        <sz val="11"/>
        <rFont val="Arial Cyr"/>
        <family val="0"/>
      </rPr>
      <t>Смуга перешкод</t>
    </r>
    <r>
      <rPr>
        <sz val="10"/>
        <rFont val="Arial Cyr"/>
        <family val="0"/>
      </rPr>
      <t>" /чоловічі, змішані, жіночі/</t>
    </r>
  </si>
  <si>
    <r>
      <t xml:space="preserve">на </t>
    </r>
    <r>
      <rPr>
        <b/>
        <sz val="11"/>
        <rFont val="Arial Cyr"/>
        <family val="0"/>
      </rPr>
      <t>командну</t>
    </r>
    <r>
      <rPr>
        <sz val="10"/>
        <rFont val="Arial Cyr"/>
        <family val="0"/>
      </rPr>
      <t xml:space="preserve"> дистанцію "</t>
    </r>
    <r>
      <rPr>
        <b/>
        <sz val="11"/>
        <rFont val="Arial Cyr"/>
        <family val="0"/>
      </rPr>
      <t>Смуга перешкод</t>
    </r>
    <r>
      <rPr>
        <sz val="10"/>
        <rFont val="Arial Cyr"/>
        <family val="0"/>
      </rPr>
      <t>"</t>
    </r>
  </si>
  <si>
    <r>
      <t xml:space="preserve">на </t>
    </r>
    <r>
      <rPr>
        <b/>
        <sz val="11"/>
        <rFont val="Arial Cyr"/>
        <family val="0"/>
      </rPr>
      <t>командну</t>
    </r>
    <r>
      <rPr>
        <sz val="10"/>
        <rFont val="Arial Cyr"/>
        <family val="0"/>
      </rPr>
      <t xml:space="preserve"> дистанцію "</t>
    </r>
    <r>
      <rPr>
        <b/>
        <sz val="11"/>
        <rFont val="Arial Cyr"/>
        <family val="0"/>
      </rPr>
      <t>Крос-похід</t>
    </r>
    <r>
      <rPr>
        <sz val="10"/>
        <rFont val="Arial Cyr"/>
        <family val="0"/>
      </rPr>
      <t xml:space="preserve">" </t>
    </r>
  </si>
  <si>
    <r>
      <t xml:space="preserve">на </t>
    </r>
    <r>
      <rPr>
        <b/>
        <sz val="11"/>
        <rFont val="Arial Cyr"/>
        <family val="0"/>
      </rPr>
      <t>командну</t>
    </r>
    <r>
      <rPr>
        <sz val="10"/>
        <rFont val="Arial Cyr"/>
        <family val="0"/>
      </rPr>
      <t xml:space="preserve"> дистанцію "</t>
    </r>
    <r>
      <rPr>
        <b/>
        <sz val="11"/>
        <rFont val="Arial Cyr"/>
        <family val="0"/>
      </rPr>
      <t>Рятувальні роботи</t>
    </r>
    <r>
      <rPr>
        <sz val="10"/>
        <rFont val="Arial Cyr"/>
        <family val="0"/>
      </rPr>
      <t xml:space="preserve">" </t>
    </r>
  </si>
  <si>
    <t xml:space="preserve"> </t>
  </si>
  <si>
    <t>Крос-похід</t>
  </si>
  <si>
    <t>Рятувальні роботи</t>
  </si>
  <si>
    <t>“КРОС-ПОХІД”</t>
  </si>
  <si>
    <t>Бали за проходження</t>
  </si>
  <si>
    <t>Штрафні бали</t>
  </si>
  <si>
    <t>Сума набраних балів</t>
  </si>
  <si>
    <t>Сума штрафих балів</t>
  </si>
  <si>
    <t>Командна дистанція "Смуга перешкод"</t>
  </si>
  <si>
    <t>Командна дистанція "Крос-похід"(вибір)</t>
  </si>
  <si>
    <t>№ учасників</t>
  </si>
  <si>
    <t>-</t>
  </si>
  <si>
    <t>Маркування команд</t>
  </si>
  <si>
    <t>Головний суддя</t>
  </si>
  <si>
    <t>Головний секретар</t>
  </si>
  <si>
    <t>“СМУГА ПЕРЕШКОД”   /хлопці/</t>
  </si>
  <si>
    <t>“СМУГА ПЕРЕШКОД”   /дівчата/</t>
  </si>
  <si>
    <t>особиста</t>
  </si>
  <si>
    <t>крос-похід</t>
  </si>
  <si>
    <t>Зведений протокол мандатної комісії</t>
  </si>
  <si>
    <t>штрафний бал</t>
  </si>
  <si>
    <t>Молодша група</t>
  </si>
  <si>
    <t xml:space="preserve">КЗ «ЗОЦТКУМ» ЗОР </t>
  </si>
  <si>
    <t>Запорізька</t>
  </si>
  <si>
    <t>Є.В. Лазаренко</t>
  </si>
  <si>
    <t>Р.Л. Нєтков</t>
  </si>
  <si>
    <t>Кушнір Олександр</t>
  </si>
  <si>
    <t>Рогожин Микита</t>
  </si>
  <si>
    <t>Шафак Джан</t>
  </si>
  <si>
    <t>Грибов Дмитро</t>
  </si>
  <si>
    <t>Пасльон Данило</t>
  </si>
  <si>
    <t>Межуева Даниелла</t>
  </si>
  <si>
    <t>Молозінова Анастасія</t>
  </si>
  <si>
    <t>МОЦТКЕ УМ</t>
  </si>
  <si>
    <t>Миколаївська</t>
  </si>
  <si>
    <t>Безпалий М. А.</t>
  </si>
  <si>
    <t>Волинец Валерій</t>
  </si>
  <si>
    <t>Біловзорова М. О.</t>
  </si>
  <si>
    <t>Коваленко Віталій</t>
  </si>
  <si>
    <t>Фєдєчко Ганна</t>
  </si>
  <si>
    <t>Дубіненко Анжеліка</t>
  </si>
  <si>
    <t>Джумажанова Єва</t>
  </si>
  <si>
    <t>Гладка О. В.</t>
  </si>
  <si>
    <t>Лазаренко Є. В.</t>
  </si>
  <si>
    <t>Відкриті змагання Миколаївської області з пішохідного туризму</t>
  </si>
  <si>
    <t>серед юніорів "Кубок Бугу"</t>
  </si>
  <si>
    <t>1 - 4</t>
  </si>
  <si>
    <t>с. Іванівка</t>
  </si>
  <si>
    <t>травня 2013 року</t>
  </si>
  <si>
    <t>Первомайського р-ну</t>
  </si>
  <si>
    <t>НА КОМАНДНІЙ ДИСТАНЦІЇ ЗА ВИБОРОМ</t>
  </si>
  <si>
    <t>Трощенко В. О.</t>
  </si>
  <si>
    <t>Брагіна Л. В.</t>
  </si>
  <si>
    <t>Підйом -спуск по сзилу</t>
  </si>
  <si>
    <t>в'язання вузлів</t>
  </si>
  <si>
    <t xml:space="preserve">маятник </t>
  </si>
  <si>
    <t>навісна переправа ч/яр</t>
  </si>
  <si>
    <t>лінія</t>
  </si>
  <si>
    <t>азимут</t>
  </si>
  <si>
    <t>спуск вертикальний</t>
  </si>
  <si>
    <t>підйом скельний</t>
  </si>
  <si>
    <t>заданка</t>
  </si>
  <si>
    <t>колода ч/яр</t>
  </si>
  <si>
    <t>Підйом-спуск по схилу</t>
  </si>
  <si>
    <t>в'яаання вузлів</t>
  </si>
  <si>
    <t>маятник</t>
  </si>
  <si>
    <t>Сумська</t>
  </si>
  <si>
    <t>Мараховська З. А.</t>
  </si>
  <si>
    <t>Гребеннік Костянтин</t>
  </si>
  <si>
    <t>Мараховський С. М.</t>
  </si>
  <si>
    <t>Клипа Валентин</t>
  </si>
  <si>
    <t>Ткаченко Олексій</t>
  </si>
  <si>
    <t>Черниш Іван</t>
  </si>
  <si>
    <t>Бацман Ж. Г.</t>
  </si>
  <si>
    <t>Станкевич Даніїл</t>
  </si>
  <si>
    <t>Чубур Марина</t>
  </si>
  <si>
    <t>Колтакова В. О.</t>
  </si>
  <si>
    <t>Лобачова Ксенія</t>
  </si>
  <si>
    <t>п/з</t>
  </si>
  <si>
    <t>Малишенко Юлія</t>
  </si>
  <si>
    <t>Мараховський С. О.</t>
  </si>
  <si>
    <t>Луганський ОЦДЮТК</t>
  </si>
  <si>
    <t>Луганська</t>
  </si>
  <si>
    <t>Сумський ОЦПО та РТМ</t>
  </si>
  <si>
    <t>Правдін Д. О.</t>
  </si>
  <si>
    <t>Романенко Олексій</t>
  </si>
  <si>
    <t>Сухомлін Дмитро</t>
  </si>
  <si>
    <t>Перестов Євген</t>
  </si>
  <si>
    <t>Міроненко Володимир</t>
  </si>
  <si>
    <t>Сучкова Вікторія</t>
  </si>
  <si>
    <t>Чмут Катерина</t>
  </si>
  <si>
    <t>Банченко Єлізавета</t>
  </si>
  <si>
    <t>Черкаський ОЦТКЕ УМ</t>
  </si>
  <si>
    <t>Черкаська</t>
  </si>
  <si>
    <t>Кучеренко В. А.</t>
  </si>
  <si>
    <t xml:space="preserve">Дерманчук Іван </t>
  </si>
  <si>
    <t xml:space="preserve">Хоменко Артем </t>
  </si>
  <si>
    <t>Білінський Михайло</t>
  </si>
  <si>
    <t>Довгополий Костянтин</t>
  </si>
  <si>
    <t>Рахуба Святослав</t>
  </si>
  <si>
    <t>Цимбал Катерина</t>
  </si>
  <si>
    <t>Франчук Альона</t>
  </si>
  <si>
    <t>Чорноус Ірина</t>
  </si>
  <si>
    <t>Харьківська область</t>
  </si>
  <si>
    <t>Харьківська</t>
  </si>
  <si>
    <t>Цапок Р. О.</t>
  </si>
  <si>
    <t>Лавриненко Олексій</t>
  </si>
  <si>
    <t>Кохан Владислав</t>
  </si>
  <si>
    <t>Морока Микола</t>
  </si>
  <si>
    <t>Бабаєв Вячеслав</t>
  </si>
  <si>
    <t>Шевченко Маргарита</t>
  </si>
  <si>
    <t>Василенко Вероніка</t>
  </si>
  <si>
    <t xml:space="preserve">Сейрик Катерина </t>
  </si>
  <si>
    <t>Лисенко С. В.</t>
  </si>
  <si>
    <t xml:space="preserve">Шишко Каріна </t>
  </si>
  <si>
    <t xml:space="preserve">КЗ «ЦТКТУМ» ХОР-2 </t>
  </si>
  <si>
    <t>Херсонська</t>
  </si>
  <si>
    <t>Горшкова Д. О.</t>
  </si>
  <si>
    <t>Чекалдін Владислав</t>
  </si>
  <si>
    <t>Титаренко Л. А.</t>
  </si>
  <si>
    <t>Пороскун Андрій</t>
  </si>
  <si>
    <t>Дідушок Леонід</t>
  </si>
  <si>
    <t>Степанов Микита</t>
  </si>
  <si>
    <t>Мельніченко Андрій</t>
  </si>
  <si>
    <t>Грязєв Богдан</t>
  </si>
  <si>
    <t>Темлюк Поліна</t>
  </si>
  <si>
    <t>Шевченко Вероніка</t>
  </si>
  <si>
    <t>КЗ "ЦТКТУМ" ХОР-1</t>
  </si>
  <si>
    <t>Юрін О. В.</t>
  </si>
  <si>
    <t>Мустафіна Рената</t>
  </si>
  <si>
    <t>Вишемирський Костянтин</t>
  </si>
  <si>
    <t>Глібчук Богдан</t>
  </si>
  <si>
    <t>Глібчук Ярослав</t>
  </si>
  <si>
    <t>Мусатов Андрій</t>
  </si>
  <si>
    <t>Жоров Денис</t>
  </si>
  <si>
    <t>Даніч Влада</t>
  </si>
  <si>
    <t>Маленкова Валерія</t>
  </si>
  <si>
    <t xml:space="preserve">Крутських Артем </t>
  </si>
  <si>
    <t>Тігля Світлана</t>
  </si>
  <si>
    <t>Шепель Олег</t>
  </si>
  <si>
    <t>Вінницька область</t>
  </si>
  <si>
    <t>Вінницька</t>
  </si>
  <si>
    <t>Сухоцький Олександр</t>
  </si>
  <si>
    <t>Лукіянчук Д. О.</t>
  </si>
  <si>
    <t>Добровольський М. П.</t>
  </si>
  <si>
    <t>Сухоцький Антон</t>
  </si>
  <si>
    <t>Петрусь Дмитро</t>
  </si>
  <si>
    <t>Ковбій Вадим</t>
  </si>
  <si>
    <t>Чашковський Ф. А.</t>
  </si>
  <si>
    <t>Шатов Олександр</t>
  </si>
  <si>
    <t>Стефаник М. В.</t>
  </si>
  <si>
    <t>Артеменко Римма</t>
  </si>
  <si>
    <t>Бевз Дар'я</t>
  </si>
  <si>
    <t>ДАІ Побузький ЦДЮТ</t>
  </si>
  <si>
    <t>Кіровоградська</t>
  </si>
  <si>
    <t>Дудкін А.</t>
  </si>
  <si>
    <t>Терновий Єгор</t>
  </si>
  <si>
    <t>Латашов Дмитро</t>
  </si>
  <si>
    <t>Массай Олександр</t>
  </si>
  <si>
    <t>Левченко Євген</t>
  </si>
  <si>
    <t>Опришко Максим</t>
  </si>
  <si>
    <t>Турпак Анна</t>
  </si>
  <si>
    <t>Христич Анна</t>
  </si>
  <si>
    <t>Бабченко Роман</t>
  </si>
  <si>
    <t>Колотуха О. В.</t>
  </si>
  <si>
    <t xml:space="preserve">Осадчий Єгор </t>
  </si>
  <si>
    <t>Рудник Данило</t>
  </si>
  <si>
    <t>Мамалига Данило</t>
  </si>
  <si>
    <t>Сидорова Аліса</t>
  </si>
  <si>
    <t>Гросу Ольга</t>
  </si>
  <si>
    <t>Киянченко Карина</t>
  </si>
  <si>
    <t>Черна Ю. О.</t>
  </si>
  <si>
    <t>Кіровоградська область</t>
  </si>
  <si>
    <t>зн</t>
  </si>
  <si>
    <t>порушення умов</t>
  </si>
  <si>
    <t>Скляренко Максим</t>
  </si>
  <si>
    <t>Параллельні</t>
  </si>
  <si>
    <t>Траверс</t>
  </si>
  <si>
    <t>Спуск вертикальний</t>
  </si>
  <si>
    <t>Лазіння</t>
  </si>
  <si>
    <t>Спуск по схилу</t>
  </si>
  <si>
    <t>Навісна переправа</t>
  </si>
  <si>
    <t>Цирк</t>
  </si>
  <si>
    <t>вузли</t>
  </si>
  <si>
    <t>Час на етапі вузли</t>
  </si>
  <si>
    <t>Магомедова Анастасія</t>
  </si>
  <si>
    <t>iii ЮН</t>
  </si>
  <si>
    <t>1 ЗН</t>
  </si>
  <si>
    <t>БАЛИ</t>
  </si>
  <si>
    <t>пройдений клас</t>
  </si>
  <si>
    <t xml:space="preserve">ПРОТОКОЛ виконання розрядів </t>
  </si>
  <si>
    <t>ЗН</t>
  </si>
  <si>
    <t>ПЗЧ3</t>
  </si>
  <si>
    <t>ПЗЧ1</t>
  </si>
  <si>
    <t>ПЗЧ2</t>
  </si>
  <si>
    <t>ПЗЧ4</t>
  </si>
  <si>
    <t>Єременко Іван</t>
  </si>
  <si>
    <t>варіант</t>
  </si>
  <si>
    <t>ЗН ет</t>
  </si>
  <si>
    <t>І юн</t>
  </si>
  <si>
    <t>ІІІ юн</t>
  </si>
  <si>
    <t>ІІ юн</t>
  </si>
  <si>
    <t>підйом по схилу 1</t>
  </si>
  <si>
    <t>траверс</t>
  </si>
  <si>
    <t>дюльфер</t>
  </si>
  <si>
    <t>підйом по схилу 2</t>
  </si>
  <si>
    <t>крутопохила вниз</t>
  </si>
  <si>
    <t>навісна</t>
  </si>
  <si>
    <t>пкч2</t>
  </si>
  <si>
    <t>пкч3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</si>
</sst>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400]h:mm:ss\ AM/PM"/>
    <numFmt numFmtId="177" formatCode="h:mm;@"/>
    <numFmt numFmtId="178" formatCode="0.0"/>
    <numFmt numFmtId="179" formatCode="0.0%"/>
    <numFmt numFmtId="180" formatCode="0.0000"/>
  </numFmts>
  <fonts count="78">
    <font>
      <sz val="10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2"/>
      <name val="Arial Cyr"/>
      <family val="0"/>
    </font>
    <font>
      <b/>
      <sz val="14"/>
      <name val="Arial Cyr"/>
      <family val="0"/>
    </font>
    <font>
      <b/>
      <sz val="11"/>
      <name val="Times New Roman"/>
      <family val="1"/>
    </font>
    <font>
      <b/>
      <sz val="20"/>
      <name val="Arial Cyr"/>
      <family val="0"/>
    </font>
    <font>
      <b/>
      <sz val="1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i/>
      <sz val="14"/>
      <name val="Arial"/>
      <family val="2"/>
    </font>
    <font>
      <sz val="12"/>
      <name val="Times New Roman"/>
      <family val="1"/>
    </font>
    <font>
      <b/>
      <i/>
      <sz val="110"/>
      <name val="Arial Cyr"/>
      <family val="0"/>
    </font>
    <font>
      <b/>
      <i/>
      <sz val="20"/>
      <name val="Arial Cyr"/>
      <family val="0"/>
    </font>
    <font>
      <b/>
      <sz val="20"/>
      <name val="Arial Black"/>
      <family val="2"/>
    </font>
    <font>
      <b/>
      <sz val="12"/>
      <name val="Arial Black"/>
      <family val="2"/>
    </font>
    <font>
      <sz val="10"/>
      <color indexed="10"/>
      <name val="Arial Cyr"/>
      <family val="0"/>
    </font>
    <font>
      <b/>
      <sz val="14"/>
      <name val="Arial Black"/>
      <family val="2"/>
    </font>
    <font>
      <b/>
      <sz val="16"/>
      <color indexed="10"/>
      <name val="Times New Roman"/>
      <family val="1"/>
    </font>
    <font>
      <b/>
      <sz val="14"/>
      <color indexed="10"/>
      <name val="Arial Black"/>
      <family val="2"/>
    </font>
    <font>
      <b/>
      <sz val="14"/>
      <color indexed="57"/>
      <name val="Arial Black"/>
      <family val="2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sz val="10"/>
      <color indexed="54"/>
      <name val="Arial Cyr"/>
      <family val="0"/>
    </font>
    <font>
      <i/>
      <sz val="11"/>
      <name val="Arial Cyr"/>
      <family val="0"/>
    </font>
    <font>
      <sz val="10"/>
      <color indexed="9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horizontal="center" vertical="center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487"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5" fontId="16" fillId="0" borderId="0" xfId="0" applyNumberFormat="1" applyFont="1" applyBorder="1" applyAlignment="1">
      <alignment horizontal="center" vertical="center"/>
    </xf>
    <xf numFmtId="46" fontId="1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5" fontId="7" fillId="0" borderId="0" xfId="0" applyNumberFormat="1" applyFont="1" applyBorder="1" applyAlignment="1" applyProtection="1">
      <alignment horizontal="center" vertical="center"/>
      <protection hidden="1"/>
    </xf>
    <xf numFmtId="45" fontId="8" fillId="0" borderId="0" xfId="0" applyNumberFormat="1" applyFont="1" applyBorder="1" applyAlignment="1" applyProtection="1">
      <alignment horizontal="center" vertical="center"/>
      <protection hidden="1"/>
    </xf>
    <xf numFmtId="179" fontId="0" fillId="0" borderId="0" xfId="58" applyNumberFormat="1" applyFont="1" applyBorder="1" applyAlignment="1" applyProtection="1">
      <alignment horizontal="center" vertical="center"/>
      <protection hidden="1"/>
    </xf>
    <xf numFmtId="0" fontId="6" fillId="32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1" fillId="34" borderId="10" xfId="0" applyFont="1" applyFill="1" applyBorder="1" applyAlignment="1">
      <alignment horizontal="center" vertical="center"/>
    </xf>
    <xf numFmtId="0" fontId="14" fillId="10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/>
    </xf>
    <xf numFmtId="0" fontId="21" fillId="5" borderId="10" xfId="0" applyFont="1" applyFill="1" applyBorder="1" applyAlignment="1" applyProtection="1">
      <alignment horizontal="center" vertical="center" wrapText="1"/>
      <protection hidden="1"/>
    </xf>
    <xf numFmtId="46" fontId="17" fillId="35" borderId="10" xfId="0" applyNumberFormat="1" applyFont="1" applyFill="1" applyBorder="1" applyAlignment="1" applyProtection="1">
      <alignment horizontal="center" vertical="center"/>
      <protection hidden="1"/>
    </xf>
    <xf numFmtId="0" fontId="1" fillId="5" borderId="10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textRotation="90" wrapText="1"/>
    </xf>
    <xf numFmtId="0" fontId="22" fillId="4" borderId="10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 textRotation="90"/>
    </xf>
    <xf numFmtId="49" fontId="22" fillId="4" borderId="10" xfId="0" applyNumberFormat="1" applyFont="1" applyFill="1" applyBorder="1" applyAlignment="1">
      <alignment horizontal="center" vertical="center" wrapText="1" shrinkToFit="1"/>
    </xf>
    <xf numFmtId="0" fontId="9" fillId="4" borderId="10" xfId="0" applyFont="1" applyFill="1" applyBorder="1" applyAlignment="1" applyProtection="1">
      <alignment horizontal="center" vertical="center" wrapText="1"/>
      <protection hidden="1"/>
    </xf>
    <xf numFmtId="0" fontId="0" fillId="4" borderId="10" xfId="0" applyFill="1" applyBorder="1" applyAlignment="1" applyProtection="1">
      <alignment horizontal="center" vertical="center" textRotation="90" wrapText="1"/>
      <protection hidden="1"/>
    </xf>
    <xf numFmtId="0" fontId="0" fillId="4" borderId="10" xfId="0" applyFill="1" applyBorder="1" applyAlignment="1" applyProtection="1">
      <alignment horizontal="center" vertical="center"/>
      <protection hidden="1"/>
    </xf>
    <xf numFmtId="0" fontId="0" fillId="4" borderId="10" xfId="0" applyFill="1" applyBorder="1" applyAlignment="1" applyProtection="1">
      <alignment horizontal="center" vertical="center" textRotation="90"/>
      <protection hidden="1"/>
    </xf>
    <xf numFmtId="49" fontId="4" fillId="4" borderId="10" xfId="0" applyNumberFormat="1" applyFont="1" applyFill="1" applyBorder="1" applyAlignment="1" applyProtection="1">
      <alignment horizontal="center" textRotation="90" wrapText="1"/>
      <protection hidden="1"/>
    </xf>
    <xf numFmtId="44" fontId="4" fillId="4" borderId="10" xfId="43" applyFont="1" applyFill="1" applyBorder="1" applyAlignment="1" applyProtection="1">
      <alignment horizontal="center" textRotation="90" wrapText="1"/>
      <protection hidden="1"/>
    </xf>
    <xf numFmtId="49" fontId="5" fillId="4" borderId="10" xfId="0" applyNumberFormat="1" applyFont="1" applyFill="1" applyBorder="1" applyAlignment="1" applyProtection="1">
      <alignment horizontal="center" textRotation="90" wrapText="1"/>
      <protection hidden="1"/>
    </xf>
    <xf numFmtId="0" fontId="2" fillId="4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 applyProtection="1">
      <alignment horizontal="center" vertical="center"/>
      <protection hidden="1"/>
    </xf>
    <xf numFmtId="45" fontId="7" fillId="36" borderId="10" xfId="0" applyNumberFormat="1" applyFon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 textRotation="90" wrapText="1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 textRotation="90"/>
      <protection hidden="1"/>
    </xf>
    <xf numFmtId="49" fontId="4" fillId="33" borderId="10" xfId="0" applyNumberFormat="1" applyFont="1" applyFill="1" applyBorder="1" applyAlignment="1" applyProtection="1">
      <alignment horizontal="center" textRotation="90" wrapText="1"/>
      <protection hidden="1"/>
    </xf>
    <xf numFmtId="44" fontId="4" fillId="33" borderId="10" xfId="43" applyFont="1" applyFill="1" applyBorder="1" applyAlignment="1" applyProtection="1">
      <alignment horizontal="center" textRotation="90" wrapText="1"/>
      <protection hidden="1"/>
    </xf>
    <xf numFmtId="49" fontId="5" fillId="33" borderId="10" xfId="0" applyNumberFormat="1" applyFont="1" applyFill="1" applyBorder="1" applyAlignment="1" applyProtection="1">
      <alignment horizontal="center" textRotation="90" wrapText="1"/>
      <protection hidden="1"/>
    </xf>
    <xf numFmtId="0" fontId="1" fillId="36" borderId="10" xfId="0" applyFont="1" applyFill="1" applyBorder="1" applyAlignment="1">
      <alignment horizontal="center" vertical="center" wrapText="1"/>
    </xf>
    <xf numFmtId="0" fontId="28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179" fontId="0" fillId="36" borderId="0" xfId="0" applyNumberFormat="1" applyFill="1" applyAlignment="1">
      <alignment horizontal="center" vertical="center"/>
    </xf>
    <xf numFmtId="0" fontId="29" fillId="36" borderId="15" xfId="0" applyFont="1" applyFill="1" applyBorder="1" applyAlignment="1">
      <alignment horizontal="center" vertical="center"/>
    </xf>
    <xf numFmtId="0" fontId="29" fillId="36" borderId="0" xfId="0" applyFont="1" applyFill="1" applyBorder="1" applyAlignment="1">
      <alignment horizontal="center" vertical="center"/>
    </xf>
    <xf numFmtId="0" fontId="29" fillId="36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5" fillId="0" borderId="0" xfId="53" applyFont="1" applyAlignment="1">
      <alignment horizontal="center"/>
      <protection/>
    </xf>
    <xf numFmtId="0" fontId="1" fillId="0" borderId="0" xfId="53" applyFont="1" applyAlignment="1">
      <alignment/>
      <protection/>
    </xf>
    <xf numFmtId="0" fontId="0" fillId="0" borderId="0" xfId="53">
      <alignment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 applyAlignment="1">
      <alignment/>
      <protection/>
    </xf>
    <xf numFmtId="49" fontId="4" fillId="0" borderId="10" xfId="53" applyNumberFormat="1" applyFont="1" applyBorder="1" applyAlignment="1">
      <alignment horizontal="center" textRotation="90" wrapText="1"/>
      <protection/>
    </xf>
    <xf numFmtId="49" fontId="4" fillId="0" borderId="0" xfId="53" applyNumberFormat="1" applyFont="1" applyBorder="1" applyAlignment="1">
      <alignment horizontal="center" textRotation="90" wrapText="1"/>
      <protection/>
    </xf>
    <xf numFmtId="0" fontId="0" fillId="0" borderId="10" xfId="53" applyNumberFormat="1" applyBorder="1" applyAlignment="1">
      <alignment horizontal="center" vertical="center"/>
      <protection/>
    </xf>
    <xf numFmtId="0" fontId="0" fillId="0" borderId="0" xfId="53" applyNumberFormat="1" applyBorder="1" applyAlignment="1">
      <alignment horizontal="center" vertical="center"/>
      <protection/>
    </xf>
    <xf numFmtId="0" fontId="0" fillId="0" borderId="0" xfId="53" applyBorder="1" applyAlignment="1">
      <alignment horizontal="center" vertical="center"/>
      <protection/>
    </xf>
    <xf numFmtId="178" fontId="0" fillId="0" borderId="0" xfId="53" applyNumberFormat="1" applyBorder="1" applyAlignment="1">
      <alignment horizontal="center" vertical="center"/>
      <protection/>
    </xf>
    <xf numFmtId="46" fontId="0" fillId="0" borderId="0" xfId="53" applyNumberFormat="1" applyBorder="1" applyAlignment="1">
      <alignment horizontal="center" vertical="center"/>
      <protection/>
    </xf>
    <xf numFmtId="179" fontId="0" fillId="0" borderId="0" xfId="53" applyNumberFormat="1" applyBorder="1" applyAlignment="1">
      <alignment horizontal="center" vertical="center"/>
      <protection/>
    </xf>
    <xf numFmtId="0" fontId="21" fillId="0" borderId="0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21" fontId="0" fillId="0" borderId="0" xfId="53" applyNumberFormat="1" applyBorder="1" applyAlignment="1">
      <alignment horizontal="center" vertical="center"/>
      <protection/>
    </xf>
    <xf numFmtId="0" fontId="2" fillId="0" borderId="0" xfId="0" applyFont="1" applyAlignment="1" applyProtection="1">
      <alignment horizontal="center"/>
      <protection hidden="1"/>
    </xf>
    <xf numFmtId="0" fontId="0" fillId="0" borderId="0" xfId="53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0" fontId="6" fillId="37" borderId="10" xfId="53" applyFont="1" applyFill="1" applyBorder="1" applyAlignment="1">
      <alignment horizontal="center" vertical="center"/>
      <protection/>
    </xf>
    <xf numFmtId="0" fontId="6" fillId="37" borderId="10" xfId="53" applyFont="1" applyFill="1" applyBorder="1" applyAlignment="1">
      <alignment horizontal="center" vertical="center" textRotation="90" wrapText="1"/>
      <protection/>
    </xf>
    <xf numFmtId="0" fontId="6" fillId="37" borderId="10" xfId="53" applyFont="1" applyFill="1" applyBorder="1" applyAlignment="1">
      <alignment horizontal="center" vertical="center" textRotation="90"/>
      <protection/>
    </xf>
    <xf numFmtId="49" fontId="4" fillId="37" borderId="10" xfId="53" applyNumberFormat="1" applyFont="1" applyFill="1" applyBorder="1" applyAlignment="1">
      <alignment horizontal="center" vertical="center" textRotation="90" wrapText="1" shrinkToFit="1"/>
      <protection/>
    </xf>
    <xf numFmtId="49" fontId="18" fillId="37" borderId="10" xfId="53" applyNumberFormat="1" applyFont="1" applyFill="1" applyBorder="1" applyAlignment="1">
      <alignment horizontal="center" vertical="center" textRotation="90" wrapText="1" shrinkToFit="1"/>
      <protection/>
    </xf>
    <xf numFmtId="49" fontId="18" fillId="37" borderId="10" xfId="53" applyNumberFormat="1" applyFont="1" applyFill="1" applyBorder="1" applyAlignment="1">
      <alignment horizontal="center" vertical="center" textRotation="90" wrapText="1"/>
      <protection/>
    </xf>
    <xf numFmtId="49" fontId="4" fillId="37" borderId="10" xfId="53" applyNumberFormat="1" applyFont="1" applyFill="1" applyBorder="1" applyAlignment="1">
      <alignment horizontal="center" vertical="center" textRotation="90" wrapText="1"/>
      <protection/>
    </xf>
    <xf numFmtId="44" fontId="4" fillId="37" borderId="10" xfId="43" applyFont="1" applyFill="1" applyBorder="1" applyAlignment="1">
      <alignment horizontal="center" vertical="center" textRotation="90" wrapText="1" readingOrder="1"/>
    </xf>
    <xf numFmtId="49" fontId="5" fillId="37" borderId="10" xfId="53" applyNumberFormat="1" applyFont="1" applyFill="1" applyBorder="1" applyAlignment="1">
      <alignment horizontal="center" vertical="center" textRotation="90" wrapText="1"/>
      <protection/>
    </xf>
    <xf numFmtId="0" fontId="1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wrapText="1"/>
      <protection hidden="1" locked="0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45" fontId="7" fillId="0" borderId="0" xfId="0" applyNumberFormat="1" applyFont="1" applyFill="1" applyBorder="1" applyAlignment="1" applyProtection="1">
      <alignment horizontal="center" vertical="center"/>
      <protection hidden="1"/>
    </xf>
    <xf numFmtId="45" fontId="8" fillId="0" borderId="0" xfId="0" applyNumberFormat="1" applyFont="1" applyFill="1" applyBorder="1" applyAlignment="1" applyProtection="1">
      <alignment horizontal="center" vertical="center"/>
      <protection hidden="1"/>
    </xf>
    <xf numFmtId="179" fontId="0" fillId="0" borderId="0" xfId="58" applyNumberFormat="1" applyFont="1" applyFill="1" applyBorder="1" applyAlignment="1" applyProtection="1">
      <alignment horizontal="center" vertical="center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14" fillId="0" borderId="10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/>
      <protection hidden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9" fontId="0" fillId="0" borderId="0" xfId="58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hidden="1" locked="0"/>
    </xf>
    <xf numFmtId="0" fontId="0" fillId="0" borderId="0" xfId="0" applyFill="1" applyBorder="1" applyAlignment="1" applyProtection="1">
      <alignment horizontal="center" vertical="center" wrapTex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 locked="0"/>
    </xf>
    <xf numFmtId="45" fontId="7" fillId="0" borderId="0" xfId="0" applyNumberFormat="1" applyFont="1" applyFill="1" applyBorder="1" applyAlignment="1" applyProtection="1">
      <alignment horizontal="center" vertical="center"/>
      <protection hidden="1" locked="0"/>
    </xf>
    <xf numFmtId="45" fontId="8" fillId="0" borderId="0" xfId="0" applyNumberFormat="1" applyFont="1" applyFill="1" applyBorder="1" applyAlignment="1" applyProtection="1">
      <alignment horizontal="center" vertical="center"/>
      <protection hidden="1" locked="0"/>
    </xf>
    <xf numFmtId="179" fontId="0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horizontal="center" vertical="center" wrapText="1"/>
      <protection hidden="1" locked="0"/>
    </xf>
    <xf numFmtId="9" fontId="14" fillId="0" borderId="0" xfId="0" applyNumberFormat="1" applyFont="1" applyAlignment="1" applyProtection="1">
      <alignment vertical="center"/>
      <protection hidden="1" locked="0"/>
    </xf>
    <xf numFmtId="0" fontId="18" fillId="0" borderId="0" xfId="0" applyFont="1" applyAlignment="1" applyProtection="1">
      <alignment vertical="center"/>
      <protection hidden="1" locked="0"/>
    </xf>
    <xf numFmtId="0" fontId="1" fillId="0" borderId="0" xfId="0" applyFont="1" applyAlignment="1" applyProtection="1">
      <alignment vertical="center"/>
      <protection hidden="1" locked="0"/>
    </xf>
    <xf numFmtId="0" fontId="14" fillId="0" borderId="0" xfId="0" applyFont="1" applyBorder="1" applyAlignment="1" applyProtection="1">
      <alignment vertical="center"/>
      <protection hidden="1" locked="0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/>
    </xf>
    <xf numFmtId="0" fontId="29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21" fontId="38" fillId="0" borderId="0" xfId="0" applyNumberFormat="1" applyFont="1" applyAlignment="1" applyProtection="1">
      <alignment horizontal="center" vertical="center"/>
      <protection hidden="1" locked="0"/>
    </xf>
    <xf numFmtId="0" fontId="38" fillId="0" borderId="0" xfId="0" applyFont="1" applyBorder="1" applyAlignment="1" applyProtection="1">
      <alignment horizontal="center" vertical="center" wrapText="1"/>
      <protection hidden="1" locked="0"/>
    </xf>
    <xf numFmtId="0" fontId="36" fillId="0" borderId="0" xfId="0" applyFont="1" applyAlignment="1" applyProtection="1">
      <alignment vertical="center"/>
      <protection hidden="1" locked="0"/>
    </xf>
    <xf numFmtId="0" fontId="21" fillId="0" borderId="0" xfId="0" applyFont="1" applyFill="1" applyBorder="1" applyAlignment="1" applyProtection="1">
      <alignment horizontal="center" vertical="center" wrapText="1"/>
      <protection hidden="1" locked="0"/>
    </xf>
    <xf numFmtId="1" fontId="17" fillId="0" borderId="0" xfId="53" applyNumberFormat="1" applyFont="1" applyAlignment="1" applyProtection="1">
      <alignment horizontal="left"/>
      <protection locked="0"/>
    </xf>
    <xf numFmtId="49" fontId="18" fillId="37" borderId="24" xfId="53" applyNumberFormat="1" applyFont="1" applyFill="1" applyBorder="1" applyAlignment="1">
      <alignment horizontal="center" vertical="center" textRotation="90" wrapText="1" shrinkToFit="1"/>
      <protection/>
    </xf>
    <xf numFmtId="49" fontId="18" fillId="35" borderId="10" xfId="53" applyNumberFormat="1" applyFont="1" applyFill="1" applyBorder="1" applyAlignment="1">
      <alignment horizontal="center" vertical="center" textRotation="90" wrapText="1" shrinkToFit="1"/>
      <protection/>
    </xf>
    <xf numFmtId="49" fontId="18" fillId="38" borderId="10" xfId="53" applyNumberFormat="1" applyFont="1" applyFill="1" applyBorder="1" applyAlignment="1">
      <alignment horizontal="center" vertical="center" textRotation="90" wrapText="1" shrinkToFit="1"/>
      <protection/>
    </xf>
    <xf numFmtId="49" fontId="18" fillId="38" borderId="10" xfId="53" applyNumberFormat="1" applyFont="1" applyFill="1" applyBorder="1" applyAlignment="1">
      <alignment horizontal="center" vertical="center" textRotation="90" wrapText="1"/>
      <protection/>
    </xf>
    <xf numFmtId="0" fontId="1" fillId="4" borderId="10" xfId="0" applyFont="1" applyFill="1" applyBorder="1" applyAlignment="1">
      <alignment horizontal="center" vertical="center" wrapText="1"/>
    </xf>
    <xf numFmtId="0" fontId="2" fillId="36" borderId="24" xfId="0" applyNumberFormat="1" applyFont="1" applyFill="1" applyBorder="1" applyAlignment="1">
      <alignment horizontal="center" vertical="center"/>
    </xf>
    <xf numFmtId="0" fontId="1" fillId="39" borderId="24" xfId="0" applyFont="1" applyFill="1" applyBorder="1" applyAlignment="1">
      <alignment horizontal="center" vertical="center" wrapText="1"/>
    </xf>
    <xf numFmtId="0" fontId="2" fillId="39" borderId="24" xfId="0" applyNumberFormat="1" applyFont="1" applyFill="1" applyBorder="1" applyAlignment="1">
      <alignment horizontal="center" vertical="center"/>
    </xf>
    <xf numFmtId="0" fontId="23" fillId="35" borderId="10" xfId="0" applyNumberFormat="1" applyFont="1" applyFill="1" applyBorder="1" applyAlignment="1">
      <alignment horizontal="center" vertical="center"/>
    </xf>
    <xf numFmtId="0" fontId="7" fillId="38" borderId="10" xfId="0" applyFont="1" applyFill="1" applyBorder="1" applyAlignment="1" applyProtection="1">
      <alignment horizontal="center" vertical="center"/>
      <protection hidden="1"/>
    </xf>
    <xf numFmtId="0" fontId="0" fillId="36" borderId="10" xfId="0" applyFill="1" applyBorder="1" applyAlignment="1" applyProtection="1">
      <alignment horizontal="center" vertical="center" textRotation="90" wrapText="1"/>
      <protection hidden="1"/>
    </xf>
    <xf numFmtId="49" fontId="4" fillId="36" borderId="10" xfId="0" applyNumberFormat="1" applyFont="1" applyFill="1" applyBorder="1" applyAlignment="1" applyProtection="1">
      <alignment horizontal="center" textRotation="90" wrapText="1"/>
      <protection hidden="1"/>
    </xf>
    <xf numFmtId="0" fontId="37" fillId="0" borderId="0" xfId="0" applyFont="1" applyFill="1" applyAlignment="1">
      <alignment horizontal="center" vertical="center"/>
    </xf>
    <xf numFmtId="0" fontId="7" fillId="10" borderId="10" xfId="0" applyFont="1" applyFill="1" applyBorder="1" applyAlignment="1" applyProtection="1">
      <alignment horizontal="center" vertical="center"/>
      <protection hidden="1"/>
    </xf>
    <xf numFmtId="21" fontId="11" fillId="0" borderId="0" xfId="0" applyNumberFormat="1" applyFont="1" applyAlignment="1">
      <alignment horizontal="center" vertical="center" wrapText="1"/>
    </xf>
    <xf numFmtId="0" fontId="4" fillId="0" borderId="0" xfId="53" applyNumberFormat="1" applyFont="1" applyBorder="1" applyAlignment="1">
      <alignment horizontal="center" vertical="center" wrapText="1"/>
      <protection/>
    </xf>
    <xf numFmtId="0" fontId="5" fillId="40" borderId="10" xfId="0" applyFont="1" applyFill="1" applyBorder="1" applyAlignment="1">
      <alignment horizontal="center" vertical="center"/>
    </xf>
    <xf numFmtId="0" fontId="14" fillId="40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 applyProtection="1">
      <alignment horizontal="center" vertical="center" wrapText="1"/>
      <protection hidden="1"/>
    </xf>
    <xf numFmtId="0" fontId="7" fillId="42" borderId="10" xfId="0" applyFont="1" applyFill="1" applyBorder="1" applyAlignment="1" applyProtection="1">
      <alignment horizontal="center" vertical="center" wrapText="1"/>
      <protection hidden="1"/>
    </xf>
    <xf numFmtId="0" fontId="10" fillId="39" borderId="10" xfId="0" applyFont="1" applyFill="1" applyBorder="1" applyAlignment="1" applyProtection="1">
      <alignment horizontal="center" vertical="center" wrapText="1"/>
      <protection hidden="1"/>
    </xf>
    <xf numFmtId="0" fontId="10" fillId="35" borderId="10" xfId="0" applyFont="1" applyFill="1" applyBorder="1" applyAlignment="1" applyProtection="1">
      <alignment horizontal="center" vertical="center" wrapText="1"/>
      <protection hidden="1"/>
    </xf>
    <xf numFmtId="0" fontId="7" fillId="37" borderId="10" xfId="0" applyFont="1" applyFill="1" applyBorder="1" applyAlignment="1" applyProtection="1">
      <alignment horizontal="center" vertical="center" wrapText="1"/>
      <protection hidden="1"/>
    </xf>
    <xf numFmtId="0" fontId="21" fillId="35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40" fillId="43" borderId="0" xfId="0" applyFont="1" applyFill="1" applyAlignment="1">
      <alignment horizontal="center" vertical="center" textRotation="90" wrapText="1"/>
    </xf>
    <xf numFmtId="0" fontId="40" fillId="43" borderId="0" xfId="0" applyFont="1" applyFill="1" applyAlignment="1">
      <alignment horizontal="center" vertical="center"/>
    </xf>
    <xf numFmtId="0" fontId="0" fillId="43" borderId="0" xfId="0" applyFill="1" applyAlignment="1">
      <alignment horizontal="center" vertical="center" wrapText="1"/>
    </xf>
    <xf numFmtId="21" fontId="8" fillId="35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14" fillId="38" borderId="10" xfId="0" applyFont="1" applyFill="1" applyBorder="1" applyAlignment="1">
      <alignment horizontal="center" vertical="center"/>
    </xf>
    <xf numFmtId="0" fontId="0" fillId="10" borderId="10" xfId="0" applyFill="1" applyBorder="1" applyAlignment="1" applyProtection="1">
      <alignment horizontal="center" vertical="center" wrapText="1"/>
      <protection hidden="1"/>
    </xf>
    <xf numFmtId="21" fontId="7" fillId="10" borderId="10" xfId="0" applyNumberFormat="1" applyFont="1" applyFill="1" applyBorder="1" applyAlignment="1" applyProtection="1">
      <alignment horizontal="center" vertical="center"/>
      <protection hidden="1"/>
    </xf>
    <xf numFmtId="179" fontId="0" fillId="38" borderId="10" xfId="58" applyNumberFormat="1" applyFont="1" applyFill="1" applyBorder="1" applyAlignment="1" applyProtection="1">
      <alignment horizontal="center" vertical="center"/>
      <protection hidden="1"/>
    </xf>
    <xf numFmtId="0" fontId="0" fillId="43" borderId="0" xfId="0" applyFill="1" applyAlignment="1" applyProtection="1">
      <alignment horizontal="center" vertical="center" wrapText="1"/>
      <protection hidden="1"/>
    </xf>
    <xf numFmtId="0" fontId="0" fillId="43" borderId="0" xfId="0" applyFill="1" applyAlignment="1" applyProtection="1">
      <alignment horizontal="center" vertical="center" textRotation="90" wrapText="1"/>
      <protection hidden="1"/>
    </xf>
    <xf numFmtId="0" fontId="0" fillId="43" borderId="0" xfId="0" applyFill="1" applyAlignment="1" applyProtection="1">
      <alignment horizontal="center" vertical="center"/>
      <protection hidden="1"/>
    </xf>
    <xf numFmtId="0" fontId="0" fillId="43" borderId="0" xfId="0" applyFill="1" applyBorder="1" applyAlignment="1" applyProtection="1">
      <alignment horizontal="center" vertical="center" wrapText="1"/>
      <protection hidden="1"/>
    </xf>
    <xf numFmtId="0" fontId="1" fillId="43" borderId="0" xfId="0" applyFont="1" applyFill="1" applyAlignment="1" applyProtection="1">
      <alignment vertical="center"/>
      <protection hidden="1"/>
    </xf>
    <xf numFmtId="21" fontId="6" fillId="35" borderId="0" xfId="0" applyNumberFormat="1" applyFont="1" applyFill="1" applyAlignment="1" applyProtection="1">
      <alignment horizontal="center" vertical="center" wrapText="1"/>
      <protection hidden="1"/>
    </xf>
    <xf numFmtId="179" fontId="2" fillId="38" borderId="10" xfId="0" applyNumberFormat="1" applyFont="1" applyFill="1" applyBorder="1" applyAlignment="1">
      <alignment horizontal="center" vertical="center"/>
    </xf>
    <xf numFmtId="0" fontId="15" fillId="43" borderId="0" xfId="0" applyFont="1" applyFill="1" applyAlignment="1" applyProtection="1">
      <alignment/>
      <protection hidden="1"/>
    </xf>
    <xf numFmtId="0" fontId="28" fillId="43" borderId="0" xfId="0" applyFont="1" applyFill="1" applyAlignment="1">
      <alignment horizontal="center" vertical="center"/>
    </xf>
    <xf numFmtId="0" fontId="0" fillId="43" borderId="0" xfId="0" applyFill="1" applyAlignment="1">
      <alignment horizontal="center" vertical="center"/>
    </xf>
    <xf numFmtId="0" fontId="35" fillId="0" borderId="0" xfId="0" applyFont="1" applyAlignment="1">
      <alignment horizontal="center" vertical="center" textRotation="90" wrapText="1"/>
    </xf>
    <xf numFmtId="0" fontId="34" fillId="0" borderId="0" xfId="0" applyFont="1" applyAlignment="1">
      <alignment horizontal="center" vertical="center" textRotation="90" wrapText="1"/>
    </xf>
    <xf numFmtId="0" fontId="6" fillId="0" borderId="0" xfId="0" applyFont="1" applyAlignment="1">
      <alignment horizontal="center" vertical="center" textRotation="90" wrapText="1"/>
    </xf>
    <xf numFmtId="0" fontId="2" fillId="10" borderId="10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/>
    </xf>
    <xf numFmtId="0" fontId="9" fillId="43" borderId="0" xfId="0" applyFont="1" applyFill="1" applyAlignment="1">
      <alignment horizontal="center" vertical="center" wrapText="1"/>
    </xf>
    <xf numFmtId="21" fontId="42" fillId="44" borderId="15" xfId="0" applyNumberFormat="1" applyFont="1" applyFill="1" applyBorder="1" applyAlignment="1">
      <alignment horizontal="center" vertical="center"/>
    </xf>
    <xf numFmtId="21" fontId="42" fillId="44" borderId="0" xfId="0" applyNumberFormat="1" applyFont="1" applyFill="1" applyBorder="1" applyAlignment="1">
      <alignment horizontal="center" vertical="center"/>
    </xf>
    <xf numFmtId="21" fontId="42" fillId="44" borderId="16" xfId="0" applyNumberFormat="1" applyFont="1" applyFill="1" applyBorder="1" applyAlignment="1">
      <alignment horizontal="center" vertical="center"/>
    </xf>
    <xf numFmtId="21" fontId="42" fillId="44" borderId="0" xfId="0" applyNumberFormat="1" applyFont="1" applyFill="1" applyAlignment="1">
      <alignment horizontal="center" vertical="center"/>
    </xf>
    <xf numFmtId="0" fontId="9" fillId="36" borderId="0" xfId="53" applyFont="1" applyFill="1" applyAlignment="1">
      <alignment textRotation="90"/>
      <protection/>
    </xf>
    <xf numFmtId="21" fontId="4" fillId="35" borderId="0" xfId="53" applyNumberFormat="1" applyFont="1" applyFill="1" applyBorder="1" applyAlignment="1">
      <alignment horizontal="center" vertical="center" wrapText="1"/>
      <protection/>
    </xf>
    <xf numFmtId="0" fontId="21" fillId="33" borderId="13" xfId="53" applyFont="1" applyFill="1" applyBorder="1" applyAlignment="1">
      <alignment horizontal="center" vertical="center" wrapText="1"/>
      <protection/>
    </xf>
    <xf numFmtId="0" fontId="0" fillId="45" borderId="0" xfId="53" applyFill="1">
      <alignment/>
      <protection/>
    </xf>
    <xf numFmtId="0" fontId="11" fillId="10" borderId="10" xfId="0" applyNumberFormat="1" applyFont="1" applyFill="1" applyBorder="1" applyAlignment="1">
      <alignment horizontal="center" vertical="center"/>
    </xf>
    <xf numFmtId="0" fontId="2" fillId="1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43" borderId="0" xfId="0" applyFill="1" applyAlignment="1" applyProtection="1">
      <alignment horizontal="center" vertical="center" wrapText="1"/>
      <protection hidden="1"/>
    </xf>
    <xf numFmtId="0" fontId="28" fillId="43" borderId="0" xfId="0" applyFont="1" applyFill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Border="1" applyAlignment="1" applyProtection="1">
      <alignment/>
      <protection hidden="1"/>
    </xf>
    <xf numFmtId="0" fontId="14" fillId="43" borderId="0" xfId="0" applyFont="1" applyFill="1" applyAlignment="1">
      <alignment horizontal="right" vertical="center" wrapText="1"/>
    </xf>
    <xf numFmtId="0" fontId="7" fillId="43" borderId="0" xfId="0" applyFont="1" applyFill="1" applyAlignment="1">
      <alignment horizontal="right" vertical="center" wrapText="1"/>
    </xf>
    <xf numFmtId="0" fontId="2" fillId="0" borderId="0" xfId="0" applyFont="1" applyBorder="1" applyAlignment="1" applyProtection="1">
      <alignment horizontal="left"/>
      <protection hidden="1"/>
    </xf>
    <xf numFmtId="0" fontId="17" fillId="0" borderId="0" xfId="0" applyFont="1" applyAlignment="1" applyProtection="1">
      <alignment vertical="center" wrapTex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/>
      <protection hidden="1"/>
    </xf>
    <xf numFmtId="0" fontId="2" fillId="0" borderId="19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right" vertical="center"/>
      <protection hidden="1" locked="0"/>
    </xf>
    <xf numFmtId="0" fontId="21" fillId="43" borderId="10" xfId="0" applyFont="1" applyFill="1" applyBorder="1" applyAlignment="1" applyProtection="1">
      <alignment horizontal="center" vertical="center" wrapText="1"/>
      <protection hidden="1"/>
    </xf>
    <xf numFmtId="0" fontId="8" fillId="43" borderId="10" xfId="0" applyFont="1" applyFill="1" applyBorder="1" applyAlignment="1" applyProtection="1">
      <alignment horizontal="center" vertical="center"/>
      <protection hidden="1"/>
    </xf>
    <xf numFmtId="0" fontId="0" fillId="43" borderId="10" xfId="0" applyFont="1" applyFill="1" applyBorder="1" applyAlignment="1" applyProtection="1">
      <alignment horizontal="center" vertical="center"/>
      <protection hidden="1"/>
    </xf>
    <xf numFmtId="0" fontId="21" fillId="43" borderId="10" xfId="0" applyFont="1" applyFill="1" applyBorder="1" applyAlignment="1" applyProtection="1">
      <alignment horizontal="center" vertical="center"/>
      <protection hidden="1"/>
    </xf>
    <xf numFmtId="49" fontId="4" fillId="10" borderId="11" xfId="0" applyNumberFormat="1" applyFont="1" applyFill="1" applyBorder="1" applyAlignment="1" applyProtection="1">
      <alignment horizontal="center" vertical="center" wrapText="1"/>
      <protection hidden="1"/>
    </xf>
    <xf numFmtId="21" fontId="6" fillId="10" borderId="0" xfId="0" applyNumberFormat="1" applyFont="1" applyFill="1" applyAlignment="1" applyProtection="1">
      <alignment horizontal="center" vertical="center"/>
      <protection hidden="1"/>
    </xf>
    <xf numFmtId="49" fontId="4" fillId="10" borderId="10" xfId="0" applyNumberFormat="1" applyFont="1" applyFill="1" applyBorder="1" applyAlignment="1" applyProtection="1">
      <alignment horizontal="center" textRotation="90" wrapText="1" shrinkToFit="1"/>
      <protection hidden="1"/>
    </xf>
    <xf numFmtId="0" fontId="21" fillId="38" borderId="13" xfId="53" applyFont="1" applyFill="1" applyBorder="1" applyAlignment="1">
      <alignment horizontal="center" vertical="center" wrapText="1"/>
      <protection/>
    </xf>
    <xf numFmtId="0" fontId="21" fillId="37" borderId="13" xfId="53" applyFont="1" applyFill="1" applyBorder="1" applyAlignment="1">
      <alignment horizontal="center" vertical="center" wrapText="1"/>
      <protection/>
    </xf>
    <xf numFmtId="0" fontId="20" fillId="36" borderId="0" xfId="0" applyFont="1" applyFill="1" applyAlignment="1">
      <alignment horizontal="center" vertical="center" wrapText="1"/>
    </xf>
    <xf numFmtId="0" fontId="15" fillId="36" borderId="0" xfId="0" applyFont="1" applyFill="1" applyAlignment="1" applyProtection="1">
      <alignment horizontal="center" vertical="center"/>
      <protection hidden="1"/>
    </xf>
    <xf numFmtId="0" fontId="22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78" fontId="16" fillId="36" borderId="10" xfId="0" applyNumberFormat="1" applyFont="1" applyFill="1" applyBorder="1" applyAlignment="1">
      <alignment horizontal="center" vertical="center"/>
    </xf>
    <xf numFmtId="178" fontId="16" fillId="46" borderId="10" xfId="0" applyNumberFormat="1" applyFont="1" applyFill="1" applyBorder="1" applyAlignment="1">
      <alignment horizontal="center" vertical="center"/>
    </xf>
    <xf numFmtId="178" fontId="17" fillId="35" borderId="10" xfId="0" applyNumberFormat="1" applyFont="1" applyFill="1" applyBorder="1" applyAlignment="1" applyProtection="1">
      <alignment horizontal="center" vertical="center"/>
      <protection hidden="1"/>
    </xf>
    <xf numFmtId="0" fontId="0" fillId="47" borderId="0" xfId="0" applyFill="1" applyAlignment="1">
      <alignment horizontal="center" vertical="center" wrapText="1"/>
    </xf>
    <xf numFmtId="0" fontId="2" fillId="48" borderId="0" xfId="0" applyFont="1" applyFill="1" applyAlignment="1" applyProtection="1">
      <alignment horizontal="center"/>
      <protection hidden="1"/>
    </xf>
    <xf numFmtId="0" fontId="0" fillId="48" borderId="0" xfId="0" applyFill="1" applyAlignment="1" applyProtection="1">
      <alignment horizontal="center" vertical="center" wrapText="1"/>
      <protection hidden="1"/>
    </xf>
    <xf numFmtId="49" fontId="4" fillId="48" borderId="10" xfId="0" applyNumberFormat="1" applyFont="1" applyFill="1" applyBorder="1" applyAlignment="1" applyProtection="1">
      <alignment horizontal="center" textRotation="90" wrapText="1" shrinkToFit="1"/>
      <protection hidden="1"/>
    </xf>
    <xf numFmtId="0" fontId="7" fillId="48" borderId="10" xfId="0" applyFont="1" applyFill="1" applyBorder="1" applyAlignment="1" applyProtection="1">
      <alignment horizontal="center" vertical="center"/>
      <protection hidden="1"/>
    </xf>
    <xf numFmtId="0" fontId="0" fillId="48" borderId="10" xfId="0" applyFill="1" applyBorder="1" applyAlignment="1" applyProtection="1">
      <alignment horizontal="center" vertical="center" wrapText="1"/>
      <protection hidden="1"/>
    </xf>
    <xf numFmtId="0" fontId="0" fillId="48" borderId="0" xfId="0" applyFill="1" applyBorder="1" applyAlignment="1" applyProtection="1">
      <alignment horizontal="center" vertical="center" wrapText="1"/>
      <protection hidden="1"/>
    </xf>
    <xf numFmtId="9" fontId="14" fillId="48" borderId="0" xfId="0" applyNumberFormat="1" applyFont="1" applyFill="1" applyAlignment="1" applyProtection="1">
      <alignment vertical="center"/>
      <protection hidden="1"/>
    </xf>
    <xf numFmtId="0" fontId="21" fillId="48" borderId="0" xfId="0" applyFont="1" applyFill="1" applyAlignment="1" applyProtection="1">
      <alignment horizontal="center" vertical="center" wrapText="1"/>
      <protection hidden="1"/>
    </xf>
    <xf numFmtId="0" fontId="1" fillId="48" borderId="0" xfId="0" applyFont="1" applyFill="1" applyAlignment="1" applyProtection="1">
      <alignment horizontal="center" vertical="center"/>
      <protection hidden="1"/>
    </xf>
    <xf numFmtId="0" fontId="18" fillId="48" borderId="0" xfId="0" applyFont="1" applyFill="1" applyAlignment="1" applyProtection="1">
      <alignment vertical="center"/>
      <protection hidden="1"/>
    </xf>
    <xf numFmtId="0" fontId="1" fillId="48" borderId="0" xfId="0" applyFont="1" applyFill="1" applyAlignment="1" applyProtection="1">
      <alignment vertical="center"/>
      <protection hidden="1"/>
    </xf>
    <xf numFmtId="0" fontId="7" fillId="48" borderId="0" xfId="0" applyFont="1" applyFill="1" applyBorder="1" applyAlignment="1" applyProtection="1">
      <alignment horizontal="center" vertical="center"/>
      <protection hidden="1"/>
    </xf>
    <xf numFmtId="9" fontId="14" fillId="48" borderId="0" xfId="0" applyNumberFormat="1" applyFont="1" applyFill="1" applyAlignment="1" applyProtection="1">
      <alignment horizontal="center" vertical="center"/>
      <protection hidden="1"/>
    </xf>
    <xf numFmtId="178" fontId="16" fillId="48" borderId="10" xfId="0" applyNumberFormat="1" applyFont="1" applyFill="1" applyBorder="1" applyAlignment="1">
      <alignment horizontal="center" vertical="center"/>
    </xf>
    <xf numFmtId="0" fontId="0" fillId="49" borderId="0" xfId="0" applyFill="1" applyAlignment="1">
      <alignment horizontal="center" vertical="center" wrapText="1"/>
    </xf>
    <xf numFmtId="0" fontId="2" fillId="48" borderId="0" xfId="53" applyFont="1" applyFill="1" applyAlignment="1">
      <alignment horizontal="center"/>
      <protection/>
    </xf>
    <xf numFmtId="0" fontId="0" fillId="48" borderId="0" xfId="53" applyFill="1">
      <alignment/>
      <protection/>
    </xf>
    <xf numFmtId="49" fontId="18" fillId="48" borderId="10" xfId="53" applyNumberFormat="1" applyFont="1" applyFill="1" applyBorder="1" applyAlignment="1">
      <alignment horizontal="center" vertical="center" textRotation="90" wrapText="1"/>
      <protection/>
    </xf>
    <xf numFmtId="0" fontId="0" fillId="48" borderId="0" xfId="53" applyFill="1" applyBorder="1" applyAlignment="1">
      <alignment horizontal="center" vertical="center"/>
      <protection/>
    </xf>
    <xf numFmtId="49" fontId="18" fillId="48" borderId="10" xfId="53" applyNumberFormat="1" applyFont="1" applyFill="1" applyBorder="1" applyAlignment="1">
      <alignment horizontal="center" vertical="center" textRotation="90" wrapText="1" shrinkToFit="1"/>
      <protection/>
    </xf>
    <xf numFmtId="0" fontId="0" fillId="48" borderId="0" xfId="0" applyFill="1" applyBorder="1" applyAlignment="1" applyProtection="1">
      <alignment horizontal="center" vertical="center" wrapText="1"/>
      <protection hidden="1" locked="0"/>
    </xf>
    <xf numFmtId="0" fontId="1" fillId="48" borderId="0" xfId="0" applyFont="1" applyFill="1" applyAlignment="1" applyProtection="1">
      <alignment vertical="center"/>
      <protection hidden="1" locked="0"/>
    </xf>
    <xf numFmtId="0" fontId="18" fillId="48" borderId="0" xfId="0" applyFont="1" applyFill="1" applyAlignment="1" applyProtection="1">
      <alignment vertical="center"/>
      <protection hidden="1" locked="0"/>
    </xf>
    <xf numFmtId="9" fontId="14" fillId="48" borderId="0" xfId="0" applyNumberFormat="1" applyFont="1" applyFill="1" applyAlignment="1" applyProtection="1">
      <alignment vertical="center"/>
      <protection hidden="1" locked="0"/>
    </xf>
    <xf numFmtId="0" fontId="2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4" borderId="10" xfId="0" applyFill="1" applyBorder="1" applyAlignment="1" applyProtection="1">
      <alignment horizontal="center" vertical="center" wrapText="1"/>
      <protection hidden="1"/>
    </xf>
    <xf numFmtId="0" fontId="0" fillId="4" borderId="13" xfId="0" applyFill="1" applyBorder="1" applyAlignment="1" applyProtection="1">
      <alignment horizontal="center" vertical="center" wrapText="1"/>
      <protection hidden="1"/>
    </xf>
    <xf numFmtId="0" fontId="0" fillId="4" borderId="12" xfId="0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39" fillId="35" borderId="32" xfId="0" applyFont="1" applyFill="1" applyBorder="1" applyAlignment="1" applyProtection="1">
      <alignment horizontal="center" vertical="center" wrapText="1"/>
      <protection hidden="1"/>
    </xf>
    <xf numFmtId="0" fontId="39" fillId="35" borderId="24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35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/>
      <protection hidden="1"/>
    </xf>
    <xf numFmtId="9" fontId="14" fillId="0" borderId="10" xfId="0" applyNumberFormat="1" applyFont="1" applyBorder="1" applyAlignment="1" applyProtection="1">
      <alignment horizontal="center" vertical="center"/>
      <protection hidden="1"/>
    </xf>
    <xf numFmtId="0" fontId="17" fillId="0" borderId="19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11" fillId="0" borderId="19" xfId="0" applyFont="1" applyBorder="1" applyAlignment="1" applyProtection="1">
      <alignment horizontal="right" vertical="center" wrapText="1"/>
      <protection hidden="1"/>
    </xf>
    <xf numFmtId="0" fontId="18" fillId="0" borderId="1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4" borderId="1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0" fillId="4" borderId="32" xfId="0" applyFill="1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hidden="1"/>
    </xf>
    <xf numFmtId="21" fontId="42" fillId="44" borderId="36" xfId="0" applyNumberFormat="1" applyFont="1" applyFill="1" applyBorder="1" applyAlignment="1">
      <alignment horizontal="center" vertical="center" wrapText="1"/>
    </xf>
    <xf numFmtId="21" fontId="42" fillId="44" borderId="0" xfId="0" applyNumberFormat="1" applyFont="1" applyFill="1" applyBorder="1" applyAlignment="1">
      <alignment horizontal="center" vertical="center" wrapText="1"/>
    </xf>
    <xf numFmtId="21" fontId="42" fillId="44" borderId="33" xfId="0" applyNumberFormat="1" applyFont="1" applyFill="1" applyBorder="1" applyAlignment="1">
      <alignment horizontal="center" vertical="center" wrapText="1"/>
    </xf>
    <xf numFmtId="21" fontId="42" fillId="44" borderId="16" xfId="0" applyNumberFormat="1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21" fontId="42" fillId="44" borderId="17" xfId="0" applyNumberFormat="1" applyFont="1" applyFill="1" applyBorder="1" applyAlignment="1">
      <alignment horizontal="center" vertical="center" wrapText="1"/>
    </xf>
    <xf numFmtId="21" fontId="42" fillId="44" borderId="15" xfId="0" applyNumberFormat="1" applyFont="1" applyFill="1" applyBorder="1" applyAlignment="1">
      <alignment horizontal="center" vertical="center" wrapText="1"/>
    </xf>
    <xf numFmtId="0" fontId="0" fillId="43" borderId="47" xfId="0" applyFill="1" applyBorder="1" applyAlignment="1">
      <alignment horizontal="center" vertical="center" wrapText="1"/>
    </xf>
    <xf numFmtId="0" fontId="0" fillId="43" borderId="11" xfId="0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0" xfId="53" applyNumberFormat="1" applyBorder="1" applyAlignment="1">
      <alignment horizontal="center" vertical="center"/>
      <protection/>
    </xf>
    <xf numFmtId="0" fontId="1" fillId="5" borderId="13" xfId="53" applyFont="1" applyFill="1" applyBorder="1" applyAlignment="1">
      <alignment horizontal="center" vertical="center" wrapText="1"/>
      <protection/>
    </xf>
    <xf numFmtId="0" fontId="1" fillId="5" borderId="14" xfId="53" applyFont="1" applyFill="1" applyBorder="1" applyAlignment="1">
      <alignment horizontal="center" vertical="center" wrapText="1"/>
      <protection/>
    </xf>
    <xf numFmtId="0" fontId="1" fillId="5" borderId="12" xfId="53" applyFont="1" applyFill="1" applyBorder="1" applyAlignment="1">
      <alignment horizontal="center" vertical="center" wrapText="1"/>
      <protection/>
    </xf>
    <xf numFmtId="179" fontId="0" fillId="0" borderId="13" xfId="53" applyNumberFormat="1" applyBorder="1" applyAlignment="1">
      <alignment horizontal="center" vertical="center"/>
      <protection/>
    </xf>
    <xf numFmtId="179" fontId="0" fillId="0" borderId="14" xfId="53" applyNumberFormat="1" applyBorder="1" applyAlignment="1">
      <alignment horizontal="center" vertical="center"/>
      <protection/>
    </xf>
    <xf numFmtId="179" fontId="0" fillId="0" borderId="12" xfId="53" applyNumberFormat="1" applyBorder="1" applyAlignment="1">
      <alignment horizontal="center" vertical="center"/>
      <protection/>
    </xf>
    <xf numFmtId="46" fontId="0" fillId="10" borderId="13" xfId="53" applyNumberFormat="1" applyFill="1" applyBorder="1" applyAlignment="1">
      <alignment horizontal="center" vertical="center"/>
      <protection/>
    </xf>
    <xf numFmtId="46" fontId="0" fillId="10" borderId="14" xfId="53" applyNumberFormat="1" applyFill="1" applyBorder="1" applyAlignment="1">
      <alignment horizontal="center" vertical="center"/>
      <protection/>
    </xf>
    <xf numFmtId="46" fontId="0" fillId="10" borderId="12" xfId="53" applyNumberFormat="1" applyFill="1" applyBorder="1" applyAlignment="1">
      <alignment horizontal="center" vertical="center"/>
      <protection/>
    </xf>
    <xf numFmtId="0" fontId="0" fillId="38" borderId="13" xfId="53" applyFill="1" applyBorder="1" applyAlignment="1">
      <alignment horizontal="center" vertical="center"/>
      <protection/>
    </xf>
    <xf numFmtId="0" fontId="0" fillId="38" borderId="14" xfId="53" applyFill="1" applyBorder="1" applyAlignment="1">
      <alignment horizontal="center" vertical="center"/>
      <protection/>
    </xf>
    <xf numFmtId="0" fontId="0" fillId="38" borderId="12" xfId="53" applyFill="1" applyBorder="1" applyAlignment="1">
      <alignment horizontal="center" vertical="center"/>
      <protection/>
    </xf>
    <xf numFmtId="0" fontId="0" fillId="36" borderId="50" xfId="53" applyFill="1" applyBorder="1" applyAlignment="1">
      <alignment horizontal="center" vertical="center"/>
      <protection/>
    </xf>
    <xf numFmtId="46" fontId="0" fillId="0" borderId="0" xfId="53" applyNumberFormat="1" applyAlignment="1">
      <alignment horizontal="center" vertical="center" wrapText="1"/>
      <protection/>
    </xf>
    <xf numFmtId="0" fontId="0" fillId="0" borderId="0" xfId="53" applyAlignment="1">
      <alignment horizontal="center" vertical="center" wrapText="1"/>
      <protection/>
    </xf>
    <xf numFmtId="0" fontId="0" fillId="48" borderId="13" xfId="53" applyFill="1" applyBorder="1" applyAlignment="1">
      <alignment horizontal="center" vertical="center"/>
      <protection/>
    </xf>
    <xf numFmtId="0" fontId="0" fillId="48" borderId="14" xfId="53" applyFill="1" applyBorder="1" applyAlignment="1">
      <alignment horizontal="center" vertical="center"/>
      <protection/>
    </xf>
    <xf numFmtId="0" fontId="0" fillId="48" borderId="12" xfId="53" applyFill="1" applyBorder="1" applyAlignment="1">
      <alignment horizontal="center" vertical="center"/>
      <protection/>
    </xf>
    <xf numFmtId="46" fontId="0" fillId="36" borderId="13" xfId="53" applyNumberFormat="1" applyFill="1" applyBorder="1" applyAlignment="1">
      <alignment horizontal="center" vertical="center"/>
      <protection/>
    </xf>
    <xf numFmtId="46" fontId="0" fillId="36" borderId="14" xfId="53" applyNumberFormat="1" applyFill="1" applyBorder="1" applyAlignment="1">
      <alignment horizontal="center" vertical="center"/>
      <protection/>
    </xf>
    <xf numFmtId="46" fontId="0" fillId="36" borderId="12" xfId="53" applyNumberFormat="1" applyFill="1" applyBorder="1" applyAlignment="1">
      <alignment horizontal="center" vertical="center"/>
      <protection/>
    </xf>
    <xf numFmtId="0" fontId="0" fillId="10" borderId="13" xfId="53" applyFill="1" applyBorder="1" applyAlignment="1">
      <alignment horizontal="center" vertical="center"/>
      <protection/>
    </xf>
    <xf numFmtId="0" fontId="0" fillId="10" borderId="14" xfId="53" applyFill="1" applyBorder="1" applyAlignment="1">
      <alignment horizontal="center" vertical="center"/>
      <protection/>
    </xf>
    <xf numFmtId="0" fontId="0" fillId="10" borderId="12" xfId="53" applyFill="1" applyBorder="1" applyAlignment="1">
      <alignment horizontal="center" vertical="center"/>
      <protection/>
    </xf>
    <xf numFmtId="0" fontId="0" fillId="10" borderId="13" xfId="53" applyFont="1" applyFill="1" applyBorder="1" applyAlignment="1">
      <alignment horizontal="center" vertical="center"/>
      <protection/>
    </xf>
    <xf numFmtId="0" fontId="1" fillId="36" borderId="13" xfId="53" applyFont="1" applyFill="1" applyBorder="1" applyAlignment="1">
      <alignment horizontal="center" vertical="center" wrapText="1"/>
      <protection/>
    </xf>
    <xf numFmtId="0" fontId="1" fillId="36" borderId="14" xfId="53" applyFont="1" applyFill="1" applyBorder="1" applyAlignment="1">
      <alignment horizontal="center" vertical="center" wrapText="1"/>
      <protection/>
    </xf>
    <xf numFmtId="0" fontId="1" fillId="36" borderId="12" xfId="53" applyFont="1" applyFill="1" applyBorder="1" applyAlignment="1">
      <alignment horizontal="center" vertical="center" wrapText="1"/>
      <protection/>
    </xf>
    <xf numFmtId="178" fontId="0" fillId="36" borderId="13" xfId="53" applyNumberFormat="1" applyFill="1" applyBorder="1" applyAlignment="1">
      <alignment horizontal="center" vertical="center"/>
      <protection/>
    </xf>
    <xf numFmtId="178" fontId="0" fillId="36" borderId="14" xfId="53" applyNumberFormat="1" applyFill="1" applyBorder="1" applyAlignment="1">
      <alignment horizontal="center" vertical="center"/>
      <protection/>
    </xf>
    <xf numFmtId="178" fontId="0" fillId="36" borderId="12" xfId="53" applyNumberFormat="1" applyFill="1" applyBorder="1" applyAlignment="1">
      <alignment horizontal="center" vertical="center"/>
      <protection/>
    </xf>
    <xf numFmtId="46" fontId="0" fillId="35" borderId="13" xfId="53" applyNumberFormat="1" applyFill="1" applyBorder="1" applyAlignment="1">
      <alignment horizontal="center" vertical="center"/>
      <protection/>
    </xf>
    <xf numFmtId="46" fontId="0" fillId="35" borderId="14" xfId="53" applyNumberFormat="1" applyFill="1" applyBorder="1" applyAlignment="1">
      <alignment horizontal="center" vertical="center"/>
      <protection/>
    </xf>
    <xf numFmtId="46" fontId="0" fillId="35" borderId="12" xfId="53" applyNumberFormat="1" applyFill="1" applyBorder="1" applyAlignment="1">
      <alignment horizontal="center" vertical="center"/>
      <protection/>
    </xf>
    <xf numFmtId="21" fontId="0" fillId="43" borderId="11" xfId="53" applyNumberFormat="1" applyFill="1" applyBorder="1" applyAlignment="1">
      <alignment horizontal="center" vertical="center"/>
      <protection/>
    </xf>
    <xf numFmtId="0" fontId="0" fillId="48" borderId="13" xfId="53" applyFont="1" applyFill="1" applyBorder="1" applyAlignment="1">
      <alignment horizontal="center" vertical="center"/>
      <protection/>
    </xf>
    <xf numFmtId="179" fontId="0" fillId="38" borderId="13" xfId="53" applyNumberFormat="1" applyFill="1" applyBorder="1" applyAlignment="1">
      <alignment horizontal="center" vertical="center"/>
      <protection/>
    </xf>
    <xf numFmtId="179" fontId="0" fillId="38" borderId="14" xfId="53" applyNumberFormat="1" applyFill="1" applyBorder="1" applyAlignment="1">
      <alignment horizontal="center" vertical="center"/>
      <protection/>
    </xf>
    <xf numFmtId="179" fontId="0" fillId="38" borderId="12" xfId="53" applyNumberFormat="1" applyFill="1" applyBorder="1" applyAlignment="1">
      <alignment horizontal="center" vertical="center"/>
      <protection/>
    </xf>
    <xf numFmtId="0" fontId="0" fillId="10" borderId="10" xfId="53" applyFill="1" applyBorder="1" applyAlignment="1">
      <alignment horizontal="center" vertical="center"/>
      <protection/>
    </xf>
    <xf numFmtId="0" fontId="0" fillId="48" borderId="10" xfId="53" applyFill="1" applyBorder="1" applyAlignment="1">
      <alignment horizontal="center" vertical="center"/>
      <protection/>
    </xf>
    <xf numFmtId="0" fontId="5" fillId="0" borderId="0" xfId="53" applyFont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179" fontId="0" fillId="0" borderId="0" xfId="53" applyNumberFormat="1" applyAlignment="1">
      <alignment horizontal="center" vertical="center" wrapText="1"/>
      <protection/>
    </xf>
    <xf numFmtId="0" fontId="11" fillId="0" borderId="19" xfId="53" applyFont="1" applyBorder="1" applyAlignment="1">
      <alignment horizontal="right"/>
      <protection/>
    </xf>
    <xf numFmtId="0" fontId="18" fillId="0" borderId="0" xfId="0" applyFont="1" applyBorder="1" applyAlignment="1" applyProtection="1">
      <alignment horizontal="center" vertical="center" wrapText="1"/>
      <protection hidden="1" locked="0"/>
    </xf>
    <xf numFmtId="0" fontId="14" fillId="0" borderId="0" xfId="0" applyFont="1" applyBorder="1" applyAlignment="1" applyProtection="1">
      <alignment horizontal="center" vertical="center"/>
      <protection hidden="1" locked="0"/>
    </xf>
    <xf numFmtId="9" fontId="14" fillId="0" borderId="0" xfId="0" applyNumberFormat="1" applyFont="1" applyBorder="1" applyAlignment="1" applyProtection="1">
      <alignment horizontal="center" vertical="center"/>
      <protection hidden="1" locked="0"/>
    </xf>
    <xf numFmtId="0" fontId="0" fillId="50" borderId="10" xfId="53" applyFill="1" applyBorder="1" applyAlignment="1">
      <alignment horizontal="center" vertical="center"/>
      <protection/>
    </xf>
    <xf numFmtId="0" fontId="11" fillId="0" borderId="0" xfId="53" applyFont="1" applyBorder="1" applyAlignment="1">
      <alignment horizontal="right"/>
      <protection/>
    </xf>
    <xf numFmtId="0" fontId="17" fillId="43" borderId="50" xfId="53" applyFont="1" applyFill="1" applyBorder="1" applyAlignment="1">
      <alignment horizontal="center" vertical="center"/>
      <protection/>
    </xf>
    <xf numFmtId="0" fontId="0" fillId="35" borderId="13" xfId="53" applyNumberFormat="1" applyFill="1" applyBorder="1" applyAlignment="1">
      <alignment horizontal="center" vertical="center"/>
      <protection/>
    </xf>
    <xf numFmtId="0" fontId="0" fillId="35" borderId="14" xfId="53" applyNumberFormat="1" applyFill="1" applyBorder="1" applyAlignment="1">
      <alignment horizontal="center" vertical="center"/>
      <protection/>
    </xf>
    <xf numFmtId="0" fontId="0" fillId="35" borderId="12" xfId="53" applyNumberFormat="1" applyFill="1" applyBorder="1" applyAlignment="1">
      <alignment horizontal="center" vertical="center"/>
      <protection/>
    </xf>
    <xf numFmtId="0" fontId="0" fillId="34" borderId="13" xfId="53" applyFill="1" applyBorder="1" applyAlignment="1">
      <alignment horizontal="center" vertical="center"/>
      <protection/>
    </xf>
    <xf numFmtId="0" fontId="0" fillId="34" borderId="14" xfId="53" applyFill="1" applyBorder="1" applyAlignment="1">
      <alignment horizontal="center" vertical="center"/>
      <protection/>
    </xf>
    <xf numFmtId="0" fontId="0" fillId="34" borderId="12" xfId="53" applyFill="1" applyBorder="1" applyAlignment="1">
      <alignment horizontal="center" vertical="center"/>
      <protection/>
    </xf>
    <xf numFmtId="0" fontId="0" fillId="38" borderId="13" xfId="53" applyFont="1" applyFill="1" applyBorder="1" applyAlignment="1">
      <alignment horizontal="center" vertical="center"/>
      <protection/>
    </xf>
    <xf numFmtId="0" fontId="0" fillId="50" borderId="13" xfId="53" applyFill="1" applyBorder="1" applyAlignment="1">
      <alignment horizontal="center" vertical="center"/>
      <protection/>
    </xf>
    <xf numFmtId="0" fontId="0" fillId="50" borderId="14" xfId="53" applyFill="1" applyBorder="1" applyAlignment="1">
      <alignment horizontal="center" vertical="center"/>
      <protection/>
    </xf>
    <xf numFmtId="0" fontId="0" fillId="50" borderId="12" xfId="53" applyFill="1" applyBorder="1" applyAlignment="1">
      <alignment horizontal="center" vertical="center"/>
      <protection/>
    </xf>
    <xf numFmtId="0" fontId="6" fillId="37" borderId="10" xfId="53" applyFont="1" applyFill="1" applyBorder="1" applyAlignment="1">
      <alignment horizontal="center" vertical="center"/>
      <protection/>
    </xf>
    <xf numFmtId="49" fontId="4" fillId="37" borderId="10" xfId="53" applyNumberFormat="1" applyFont="1" applyFill="1" applyBorder="1" applyAlignment="1">
      <alignment horizontal="center" vertical="center" textRotation="90" wrapText="1" shrinkToFit="1"/>
      <protection/>
    </xf>
    <xf numFmtId="0" fontId="0" fillId="0" borderId="0" xfId="53" applyNumberFormat="1" applyAlignment="1">
      <alignment horizontal="center" vertical="center" wrapText="1"/>
      <protection/>
    </xf>
    <xf numFmtId="0" fontId="0" fillId="36" borderId="13" xfId="53" applyFont="1" applyFill="1" applyBorder="1" applyAlignment="1">
      <alignment horizontal="center" vertical="center"/>
      <protection/>
    </xf>
    <xf numFmtId="0" fontId="0" fillId="50" borderId="10" xfId="53" applyFont="1" applyFill="1" applyBorder="1" applyAlignment="1">
      <alignment horizontal="center" vertical="center"/>
      <protection/>
    </xf>
    <xf numFmtId="0" fontId="11" fillId="35" borderId="10" xfId="53" applyFont="1" applyFill="1" applyBorder="1" applyAlignment="1">
      <alignment horizontal="center" vertical="center"/>
      <protection/>
    </xf>
    <xf numFmtId="0" fontId="6" fillId="37" borderId="10" xfId="53" applyFont="1" applyFill="1" applyBorder="1" applyAlignment="1">
      <alignment horizontal="center" vertical="center" textRotation="90" wrapText="1"/>
      <protection/>
    </xf>
    <xf numFmtId="0" fontId="6" fillId="37" borderId="10" xfId="53" applyFont="1" applyFill="1" applyBorder="1" applyAlignment="1">
      <alignment horizontal="center" vertical="center" textRotation="90"/>
      <protection/>
    </xf>
    <xf numFmtId="49" fontId="4" fillId="37" borderId="10" xfId="53" applyNumberFormat="1" applyFont="1" applyFill="1" applyBorder="1" applyAlignment="1">
      <alignment horizontal="center" vertical="center" textRotation="90" wrapText="1"/>
      <protection/>
    </xf>
    <xf numFmtId="49" fontId="4" fillId="36" borderId="10" xfId="53" applyNumberFormat="1" applyFont="1" applyFill="1" applyBorder="1" applyAlignment="1">
      <alignment horizontal="center" vertical="center" textRotation="90" wrapText="1"/>
      <protection/>
    </xf>
    <xf numFmtId="49" fontId="5" fillId="37" borderId="10" xfId="53" applyNumberFormat="1" applyFont="1" applyFill="1" applyBorder="1" applyAlignment="1">
      <alignment horizontal="center" vertical="center" textRotation="90" wrapText="1"/>
      <protection/>
    </xf>
    <xf numFmtId="0" fontId="11" fillId="38" borderId="10" xfId="53" applyFont="1" applyFill="1" applyBorder="1" applyAlignment="1">
      <alignment horizontal="center" vertical="center"/>
      <protection/>
    </xf>
    <xf numFmtId="49" fontId="4" fillId="34" borderId="10" xfId="53" applyNumberFormat="1" applyFont="1" applyFill="1" applyBorder="1" applyAlignment="1">
      <alignment horizontal="center" vertical="center" textRotation="90" wrapText="1"/>
      <protection/>
    </xf>
    <xf numFmtId="9" fontId="1" fillId="0" borderId="0" xfId="0" applyNumberFormat="1" applyFont="1" applyAlignment="1" applyProtection="1">
      <alignment horizontal="center" vertical="center"/>
      <protection hidden="1" locked="0"/>
    </xf>
    <xf numFmtId="0" fontId="20" fillId="36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7" fillId="36" borderId="0" xfId="0" applyFont="1" applyFill="1" applyAlignment="1">
      <alignment horizontal="center" vertical="center" wrapText="1"/>
    </xf>
    <xf numFmtId="0" fontId="36" fillId="4" borderId="13" xfId="0" applyFont="1" applyFill="1" applyBorder="1" applyAlignment="1">
      <alignment horizontal="center" vertical="center"/>
    </xf>
    <xf numFmtId="0" fontId="36" fillId="4" borderId="12" xfId="0" applyFont="1" applyFill="1" applyBorder="1" applyAlignment="1">
      <alignment horizontal="center" vertical="center"/>
    </xf>
    <xf numFmtId="0" fontId="1" fillId="36" borderId="0" xfId="0" applyFont="1" applyFill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1" fillId="4" borderId="32" xfId="0" applyFont="1" applyFill="1" applyBorder="1" applyAlignment="1" applyProtection="1">
      <alignment horizontal="center" vertical="center" wrapText="1"/>
      <protection locked="0"/>
    </xf>
    <xf numFmtId="0" fontId="1" fillId="4" borderId="24" xfId="0" applyFont="1" applyFill="1" applyBorder="1" applyAlignment="1" applyProtection="1">
      <alignment horizontal="center" vertical="center" wrapText="1"/>
      <protection locked="0"/>
    </xf>
    <xf numFmtId="0" fontId="1" fillId="4" borderId="32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47" xfId="0" applyFont="1" applyFill="1" applyBorder="1" applyAlignment="1">
      <alignment horizontal="center" vertical="center"/>
    </xf>
    <xf numFmtId="0" fontId="1" fillId="4" borderId="51" xfId="0" applyFont="1" applyFill="1" applyBorder="1" applyAlignment="1">
      <alignment horizontal="center" vertical="center"/>
    </xf>
    <xf numFmtId="0" fontId="0" fillId="38" borderId="14" xfId="53" applyFont="1" applyFill="1" applyBorder="1" applyAlignment="1">
      <alignment horizontal="center" vertical="center"/>
      <protection/>
    </xf>
    <xf numFmtId="0" fontId="0" fillId="38" borderId="12" xfId="53" applyFont="1" applyFill="1" applyBorder="1" applyAlignment="1">
      <alignment horizontal="center" vertical="center"/>
      <protection/>
    </xf>
    <xf numFmtId="0" fontId="5" fillId="0" borderId="0" xfId="53" applyFont="1" applyBorder="1" applyAlignment="1">
      <alignment horizontal="center" vertical="center" textRotation="90" wrapText="1"/>
      <protection/>
    </xf>
    <xf numFmtId="0" fontId="21" fillId="0" borderId="0" xfId="0" applyFont="1" applyAlignment="1" applyProtection="1">
      <alignment horizontal="center" vertical="center" textRotation="90" wrapText="1"/>
      <protection hidden="1"/>
    </xf>
    <xf numFmtId="0" fontId="0" fillId="0" borderId="0" xfId="53" applyAlignment="1">
      <alignment textRotation="90"/>
      <protection/>
    </xf>
    <xf numFmtId="0" fontId="5" fillId="36" borderId="13" xfId="53" applyFont="1" applyFill="1" applyBorder="1" applyAlignment="1">
      <alignment horizontal="center" vertical="center" textRotation="90" wrapText="1"/>
      <protection/>
    </xf>
    <xf numFmtId="0" fontId="5" fillId="36" borderId="14" xfId="53" applyFont="1" applyFill="1" applyBorder="1" applyAlignment="1">
      <alignment horizontal="center" vertical="center" textRotation="90" wrapText="1"/>
      <protection/>
    </xf>
    <xf numFmtId="0" fontId="5" fillId="36" borderId="12" xfId="53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токоли Кубок м.Прилуки 200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9"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9"/>
        </patternFill>
      </fill>
    </dxf>
    <dxf>
      <font>
        <b/>
        <i val="0"/>
        <u val="none"/>
        <strike val="0"/>
        <color indexed="18"/>
      </font>
      <fill>
        <patternFill patternType="solid"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ont>
        <b/>
        <i val="0"/>
        <u val="none"/>
        <strike val="0"/>
        <color rgb="FF000080"/>
      </font>
      <fill>
        <patternFill patternType="solid"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3:I2405"/>
  <sheetViews>
    <sheetView zoomScalePageLayoutView="0" workbookViewId="0" topLeftCell="A604">
      <selection activeCell="D12" sqref="D12"/>
    </sheetView>
  </sheetViews>
  <sheetFormatPr defaultColWidth="9.00390625" defaultRowHeight="12.75"/>
  <sheetData>
    <row r="2" ht="13.5" thickBot="1"/>
    <row r="3" spans="2:9" ht="21" thickBot="1">
      <c r="B3" s="132" t="s">
        <v>82</v>
      </c>
      <c r="C3" s="133" t="s">
        <v>83</v>
      </c>
      <c r="D3" s="133">
        <v>1</v>
      </c>
      <c r="E3" s="133">
        <v>2</v>
      </c>
      <c r="F3" s="133">
        <v>3</v>
      </c>
      <c r="G3" s="133" t="s">
        <v>59</v>
      </c>
      <c r="H3" s="134" t="s">
        <v>58</v>
      </c>
      <c r="I3" t="s">
        <v>84</v>
      </c>
    </row>
    <row r="4" spans="2:9" ht="12.75">
      <c r="B4">
        <v>0</v>
      </c>
      <c r="C4" s="136"/>
      <c r="D4" s="136"/>
      <c r="E4" s="136"/>
      <c r="F4" s="136">
        <v>1</v>
      </c>
      <c r="G4" s="136">
        <v>1</v>
      </c>
      <c r="H4" s="136">
        <v>1.11</v>
      </c>
      <c r="I4" s="135">
        <f>AVERAGE(F4,H4)</f>
        <v>1.0550000000000002</v>
      </c>
    </row>
    <row r="5" spans="2:9" ht="12.75">
      <c r="B5">
        <v>1</v>
      </c>
      <c r="C5" s="136"/>
      <c r="D5" s="136"/>
      <c r="E5" s="136"/>
      <c r="F5" s="136">
        <v>1.02</v>
      </c>
      <c r="G5" s="136">
        <v>1.02</v>
      </c>
      <c r="H5" s="136">
        <v>1.14</v>
      </c>
      <c r="I5" s="135">
        <f aca="true" t="shared" si="0" ref="I5:I68">AVERAGE(F5,H5)</f>
        <v>1.08</v>
      </c>
    </row>
    <row r="6" spans="2:9" ht="12.75">
      <c r="B6">
        <v>2</v>
      </c>
      <c r="C6" s="136"/>
      <c r="D6" s="136"/>
      <c r="E6" s="136"/>
      <c r="F6" s="136">
        <v>1.05</v>
      </c>
      <c r="G6" s="136">
        <v>1.05</v>
      </c>
      <c r="H6" s="136">
        <v>1.17</v>
      </c>
      <c r="I6" s="135">
        <f t="shared" si="0"/>
        <v>1.1099999999999999</v>
      </c>
    </row>
    <row r="7" spans="2:9" ht="12.75">
      <c r="B7">
        <v>3</v>
      </c>
      <c r="C7" s="136"/>
      <c r="D7" s="136"/>
      <c r="E7" s="136"/>
      <c r="F7" s="136">
        <v>1.08</v>
      </c>
      <c r="G7" s="136">
        <v>1.08</v>
      </c>
      <c r="H7" s="136">
        <v>1.2</v>
      </c>
      <c r="I7" s="135">
        <f t="shared" si="0"/>
        <v>1.1400000000000001</v>
      </c>
    </row>
    <row r="8" spans="2:9" ht="12.75">
      <c r="B8">
        <v>4</v>
      </c>
      <c r="C8" s="136"/>
      <c r="D8" s="136"/>
      <c r="E8" s="136"/>
      <c r="F8" s="136">
        <v>1.11</v>
      </c>
      <c r="G8" s="136">
        <v>1.11</v>
      </c>
      <c r="H8" s="136">
        <v>1.23</v>
      </c>
      <c r="I8" s="135">
        <f t="shared" si="0"/>
        <v>1.17</v>
      </c>
    </row>
    <row r="9" spans="2:9" ht="12.75">
      <c r="B9">
        <v>5</v>
      </c>
      <c r="C9" s="136"/>
      <c r="D9" s="136"/>
      <c r="E9" s="136"/>
      <c r="F9" s="136">
        <v>1.14</v>
      </c>
      <c r="G9" s="136">
        <v>1.14</v>
      </c>
      <c r="H9" s="136">
        <v>1.29</v>
      </c>
      <c r="I9" s="135">
        <f t="shared" si="0"/>
        <v>1.2149999999999999</v>
      </c>
    </row>
    <row r="10" spans="2:9" ht="12.75">
      <c r="B10">
        <v>6</v>
      </c>
      <c r="C10" s="136"/>
      <c r="D10" s="136"/>
      <c r="E10" s="136"/>
      <c r="F10" s="136">
        <v>1.17</v>
      </c>
      <c r="G10" s="136">
        <v>1.17</v>
      </c>
      <c r="H10" s="136">
        <v>1.32</v>
      </c>
      <c r="I10" s="135">
        <f t="shared" si="0"/>
        <v>1.245</v>
      </c>
    </row>
    <row r="11" spans="2:9" ht="12.75">
      <c r="B11">
        <v>7</v>
      </c>
      <c r="C11" s="136"/>
      <c r="D11" s="136"/>
      <c r="E11" s="136"/>
      <c r="F11" s="136">
        <v>1.17</v>
      </c>
      <c r="G11" s="136">
        <v>1.17</v>
      </c>
      <c r="H11" s="136">
        <v>1.32</v>
      </c>
      <c r="I11" s="135">
        <f t="shared" si="0"/>
        <v>1.245</v>
      </c>
    </row>
    <row r="12" spans="2:9" ht="12.75">
      <c r="B12">
        <v>8</v>
      </c>
      <c r="C12" s="136"/>
      <c r="D12" s="136"/>
      <c r="E12" s="136"/>
      <c r="F12" s="136">
        <v>1.2</v>
      </c>
      <c r="G12" s="136">
        <v>1.2</v>
      </c>
      <c r="H12" s="136">
        <v>1.35</v>
      </c>
      <c r="I12" s="135">
        <f t="shared" si="0"/>
        <v>1.275</v>
      </c>
    </row>
    <row r="13" spans="2:9" ht="12.75">
      <c r="B13">
        <v>9</v>
      </c>
      <c r="C13" s="136"/>
      <c r="D13" s="136"/>
      <c r="E13" s="136"/>
      <c r="F13" s="136">
        <v>1.2</v>
      </c>
      <c r="G13" s="136">
        <v>1.2</v>
      </c>
      <c r="H13" s="136">
        <v>1.35</v>
      </c>
      <c r="I13" s="135">
        <f t="shared" si="0"/>
        <v>1.275</v>
      </c>
    </row>
    <row r="14" spans="2:9" ht="12.75">
      <c r="B14">
        <v>10</v>
      </c>
      <c r="C14" s="136"/>
      <c r="D14" s="136"/>
      <c r="E14" s="136"/>
      <c r="F14" s="136">
        <v>1.23</v>
      </c>
      <c r="G14" s="136">
        <v>1.23</v>
      </c>
      <c r="H14" s="136">
        <v>1.38</v>
      </c>
      <c r="I14" s="135">
        <f t="shared" si="0"/>
        <v>1.305</v>
      </c>
    </row>
    <row r="15" spans="2:9" ht="12.75">
      <c r="B15">
        <v>11</v>
      </c>
      <c r="C15" s="136"/>
      <c r="D15" s="136"/>
      <c r="E15" s="136"/>
      <c r="F15" s="136">
        <v>1.23</v>
      </c>
      <c r="G15" s="136">
        <v>1.23</v>
      </c>
      <c r="H15" s="136">
        <v>1.38</v>
      </c>
      <c r="I15" s="135">
        <f t="shared" si="0"/>
        <v>1.305</v>
      </c>
    </row>
    <row r="16" spans="2:9" ht="12.75">
      <c r="B16">
        <v>12</v>
      </c>
      <c r="C16" s="136"/>
      <c r="D16" s="136"/>
      <c r="E16" s="136"/>
      <c r="F16" s="136">
        <v>1.23</v>
      </c>
      <c r="G16" s="136">
        <v>1.23</v>
      </c>
      <c r="H16" s="136">
        <v>1.38</v>
      </c>
      <c r="I16" s="135">
        <f t="shared" si="0"/>
        <v>1.305</v>
      </c>
    </row>
    <row r="17" spans="2:9" ht="12.75">
      <c r="B17">
        <v>13</v>
      </c>
      <c r="C17" s="136"/>
      <c r="D17" s="136"/>
      <c r="E17" s="136"/>
      <c r="F17" s="136">
        <v>1.26</v>
      </c>
      <c r="G17" s="136">
        <v>1.26</v>
      </c>
      <c r="H17" s="136">
        <v>1.42</v>
      </c>
      <c r="I17" s="135">
        <f t="shared" si="0"/>
        <v>1.3399999999999999</v>
      </c>
    </row>
    <row r="18" spans="2:9" ht="12.75">
      <c r="B18">
        <v>14</v>
      </c>
      <c r="C18" s="136"/>
      <c r="D18" s="136"/>
      <c r="E18" s="136"/>
      <c r="F18" s="136">
        <v>1.26</v>
      </c>
      <c r="G18" s="136">
        <v>1.26</v>
      </c>
      <c r="H18" s="136">
        <v>1.42</v>
      </c>
      <c r="I18" s="135">
        <f t="shared" si="0"/>
        <v>1.3399999999999999</v>
      </c>
    </row>
    <row r="19" spans="2:9" ht="12.75">
      <c r="B19">
        <v>15</v>
      </c>
      <c r="C19" s="136"/>
      <c r="D19" s="136"/>
      <c r="E19" s="136"/>
      <c r="F19" s="136">
        <v>1.26</v>
      </c>
      <c r="G19" s="136">
        <v>1.26</v>
      </c>
      <c r="H19" s="136">
        <v>1.42</v>
      </c>
      <c r="I19" s="135">
        <f t="shared" si="0"/>
        <v>1.3399999999999999</v>
      </c>
    </row>
    <row r="20" spans="2:9" ht="12.75">
      <c r="B20">
        <v>16</v>
      </c>
      <c r="C20" s="136"/>
      <c r="D20" s="136"/>
      <c r="E20" s="136">
        <v>1</v>
      </c>
      <c r="F20" s="136">
        <v>1.29</v>
      </c>
      <c r="G20" s="136">
        <v>1.29</v>
      </c>
      <c r="H20" s="136">
        <v>1.46</v>
      </c>
      <c r="I20" s="135">
        <f t="shared" si="0"/>
        <v>1.375</v>
      </c>
    </row>
    <row r="21" spans="2:9" ht="12.75">
      <c r="B21">
        <v>17</v>
      </c>
      <c r="C21" s="136"/>
      <c r="D21" s="136"/>
      <c r="E21" s="136">
        <v>1</v>
      </c>
      <c r="F21" s="136">
        <v>1.29</v>
      </c>
      <c r="G21" s="136">
        <v>1.29</v>
      </c>
      <c r="H21" s="136">
        <v>1.46</v>
      </c>
      <c r="I21" s="135">
        <f t="shared" si="0"/>
        <v>1.375</v>
      </c>
    </row>
    <row r="22" spans="2:9" ht="12.75">
      <c r="B22">
        <v>18</v>
      </c>
      <c r="C22" s="136"/>
      <c r="D22" s="136"/>
      <c r="E22" s="136">
        <v>1</v>
      </c>
      <c r="F22" s="136">
        <v>1.29</v>
      </c>
      <c r="G22" s="136">
        <v>1.29</v>
      </c>
      <c r="H22" s="136">
        <v>1.46</v>
      </c>
      <c r="I22" s="135">
        <f t="shared" si="0"/>
        <v>1.375</v>
      </c>
    </row>
    <row r="23" spans="2:9" ht="12.75">
      <c r="B23">
        <v>19</v>
      </c>
      <c r="C23" s="136"/>
      <c r="D23" s="136"/>
      <c r="E23" s="136">
        <v>1</v>
      </c>
      <c r="F23" s="136">
        <v>1.29</v>
      </c>
      <c r="G23" s="136">
        <v>1.29</v>
      </c>
      <c r="H23" s="136">
        <v>1.46</v>
      </c>
      <c r="I23" s="135">
        <f t="shared" si="0"/>
        <v>1.375</v>
      </c>
    </row>
    <row r="24" spans="2:9" ht="12.75">
      <c r="B24">
        <v>20</v>
      </c>
      <c r="C24" s="136"/>
      <c r="D24" s="136"/>
      <c r="E24" s="136">
        <v>1.02</v>
      </c>
      <c r="F24" s="136">
        <v>1.32</v>
      </c>
      <c r="G24" s="136">
        <v>1.32</v>
      </c>
      <c r="H24" s="136">
        <v>1.5</v>
      </c>
      <c r="I24" s="135">
        <f t="shared" si="0"/>
        <v>1.4100000000000001</v>
      </c>
    </row>
    <row r="25" spans="2:9" ht="12.75">
      <c r="B25">
        <v>21</v>
      </c>
      <c r="C25" s="136"/>
      <c r="D25" s="136"/>
      <c r="E25" s="136">
        <v>1.02</v>
      </c>
      <c r="F25" s="136">
        <v>1.32</v>
      </c>
      <c r="G25" s="136">
        <v>1.32</v>
      </c>
      <c r="H25" s="136">
        <v>1.5</v>
      </c>
      <c r="I25" s="135">
        <f t="shared" si="0"/>
        <v>1.4100000000000001</v>
      </c>
    </row>
    <row r="26" spans="2:9" ht="12.75">
      <c r="B26">
        <v>22</v>
      </c>
      <c r="C26" s="136"/>
      <c r="D26" s="136"/>
      <c r="E26" s="136">
        <v>1.02</v>
      </c>
      <c r="F26" s="136">
        <v>1.32</v>
      </c>
      <c r="G26" s="136">
        <v>1.32</v>
      </c>
      <c r="H26" s="136">
        <v>1.5</v>
      </c>
      <c r="I26" s="135">
        <f t="shared" si="0"/>
        <v>1.4100000000000001</v>
      </c>
    </row>
    <row r="27" spans="2:9" ht="12.75">
      <c r="B27">
        <v>23</v>
      </c>
      <c r="C27" s="136"/>
      <c r="D27" s="136"/>
      <c r="E27" s="136">
        <v>1.02</v>
      </c>
      <c r="F27" s="136">
        <v>1.32</v>
      </c>
      <c r="G27" s="136">
        <v>1.32</v>
      </c>
      <c r="H27" s="136">
        <v>1.5</v>
      </c>
      <c r="I27" s="135">
        <f t="shared" si="0"/>
        <v>1.4100000000000001</v>
      </c>
    </row>
    <row r="28" spans="2:9" ht="12.75">
      <c r="B28">
        <v>24</v>
      </c>
      <c r="C28" s="136"/>
      <c r="D28" s="136"/>
      <c r="E28" s="136">
        <v>1.02</v>
      </c>
      <c r="F28" s="136">
        <v>1.32</v>
      </c>
      <c r="G28" s="136">
        <v>1.32</v>
      </c>
      <c r="H28" s="136">
        <v>1.5</v>
      </c>
      <c r="I28" s="135">
        <f t="shared" si="0"/>
        <v>1.4100000000000001</v>
      </c>
    </row>
    <row r="29" spans="2:9" ht="12.75">
      <c r="B29">
        <v>25</v>
      </c>
      <c r="C29" s="136"/>
      <c r="D29" s="136"/>
      <c r="E29" s="136">
        <v>1.05</v>
      </c>
      <c r="F29" s="136">
        <v>1.35</v>
      </c>
      <c r="G29" s="136">
        <v>1.35</v>
      </c>
      <c r="H29" s="136">
        <v>1.54</v>
      </c>
      <c r="I29" s="135">
        <f t="shared" si="0"/>
        <v>1.445</v>
      </c>
    </row>
    <row r="30" spans="2:9" ht="12.75">
      <c r="B30">
        <v>26</v>
      </c>
      <c r="C30" s="136"/>
      <c r="D30" s="136"/>
      <c r="E30" s="136">
        <v>1.05</v>
      </c>
      <c r="F30" s="136">
        <v>1.35</v>
      </c>
      <c r="G30" s="136">
        <v>1.35</v>
      </c>
      <c r="H30" s="136">
        <v>1.54</v>
      </c>
      <c r="I30" s="135">
        <f t="shared" si="0"/>
        <v>1.445</v>
      </c>
    </row>
    <row r="31" spans="2:9" ht="12.75">
      <c r="B31">
        <v>27</v>
      </c>
      <c r="C31" s="136"/>
      <c r="D31" s="136"/>
      <c r="E31" s="136">
        <v>1.05</v>
      </c>
      <c r="F31" s="136">
        <v>1.35</v>
      </c>
      <c r="G31" s="136">
        <v>1.35</v>
      </c>
      <c r="H31" s="136">
        <v>1.54</v>
      </c>
      <c r="I31" s="135">
        <f t="shared" si="0"/>
        <v>1.445</v>
      </c>
    </row>
    <row r="32" spans="2:9" ht="12.75">
      <c r="B32">
        <v>28</v>
      </c>
      <c r="C32" s="136"/>
      <c r="D32" s="136"/>
      <c r="E32" s="136">
        <v>1.05</v>
      </c>
      <c r="F32" s="136">
        <v>1.35</v>
      </c>
      <c r="G32" s="136">
        <v>1.35</v>
      </c>
      <c r="H32" s="136">
        <v>1.54</v>
      </c>
      <c r="I32" s="135">
        <f t="shared" si="0"/>
        <v>1.445</v>
      </c>
    </row>
    <row r="33" spans="2:9" ht="12.75">
      <c r="B33">
        <v>29</v>
      </c>
      <c r="C33" s="136"/>
      <c r="D33" s="136"/>
      <c r="E33" s="136">
        <v>1.05</v>
      </c>
      <c r="F33" s="136">
        <v>1.35</v>
      </c>
      <c r="G33" s="136">
        <v>1.35</v>
      </c>
      <c r="H33" s="136">
        <v>1.54</v>
      </c>
      <c r="I33" s="135">
        <f t="shared" si="0"/>
        <v>1.445</v>
      </c>
    </row>
    <row r="34" spans="2:9" ht="12.75">
      <c r="B34">
        <v>30</v>
      </c>
      <c r="C34" s="136"/>
      <c r="D34" s="136"/>
      <c r="E34" s="136">
        <v>1.05</v>
      </c>
      <c r="F34" s="136">
        <v>1.35</v>
      </c>
      <c r="G34" s="136">
        <v>1.35</v>
      </c>
      <c r="H34" s="136">
        <v>1.54</v>
      </c>
      <c r="I34" s="135">
        <f t="shared" si="0"/>
        <v>1.445</v>
      </c>
    </row>
    <row r="35" spans="2:9" ht="12.75">
      <c r="B35">
        <v>31</v>
      </c>
      <c r="C35" s="136"/>
      <c r="D35" s="136"/>
      <c r="E35" s="136">
        <v>1.05</v>
      </c>
      <c r="F35" s="136">
        <v>1.35</v>
      </c>
      <c r="G35" s="136">
        <v>1.35</v>
      </c>
      <c r="H35" s="136">
        <v>1.54</v>
      </c>
      <c r="I35" s="135">
        <f t="shared" si="0"/>
        <v>1.445</v>
      </c>
    </row>
    <row r="36" spans="2:9" ht="12.75">
      <c r="B36">
        <v>32</v>
      </c>
      <c r="C36" s="136"/>
      <c r="D36" s="136"/>
      <c r="E36" s="136">
        <v>1.08</v>
      </c>
      <c r="F36" s="136">
        <v>1.38</v>
      </c>
      <c r="G36" s="136">
        <v>1.38</v>
      </c>
      <c r="H36" s="136">
        <v>1.58</v>
      </c>
      <c r="I36" s="135">
        <f t="shared" si="0"/>
        <v>1.48</v>
      </c>
    </row>
    <row r="37" spans="2:9" ht="12.75">
      <c r="B37">
        <v>33</v>
      </c>
      <c r="C37" s="136"/>
      <c r="D37" s="136"/>
      <c r="E37" s="136">
        <v>1.08</v>
      </c>
      <c r="F37" s="136">
        <v>1.38</v>
      </c>
      <c r="G37" s="136">
        <v>1.38</v>
      </c>
      <c r="H37" s="136">
        <v>1.58</v>
      </c>
      <c r="I37" s="135">
        <f t="shared" si="0"/>
        <v>1.48</v>
      </c>
    </row>
    <row r="38" spans="2:9" ht="12.75">
      <c r="B38">
        <v>34</v>
      </c>
      <c r="C38" s="136"/>
      <c r="D38" s="136"/>
      <c r="E38" s="136">
        <v>1.08</v>
      </c>
      <c r="F38" s="136">
        <v>1.38</v>
      </c>
      <c r="G38" s="136">
        <v>1.38</v>
      </c>
      <c r="H38" s="136">
        <v>1.58</v>
      </c>
      <c r="I38" s="135">
        <f t="shared" si="0"/>
        <v>1.48</v>
      </c>
    </row>
    <row r="39" spans="2:9" ht="12.75">
      <c r="B39">
        <v>35</v>
      </c>
      <c r="C39" s="136"/>
      <c r="D39" s="136"/>
      <c r="E39" s="136">
        <v>1.08</v>
      </c>
      <c r="F39" s="136">
        <v>1.38</v>
      </c>
      <c r="G39" s="136">
        <v>1.38</v>
      </c>
      <c r="H39" s="136">
        <v>1.58</v>
      </c>
      <c r="I39" s="135">
        <f t="shared" si="0"/>
        <v>1.48</v>
      </c>
    </row>
    <row r="40" spans="2:9" ht="12.75">
      <c r="B40">
        <v>36</v>
      </c>
      <c r="C40" s="136"/>
      <c r="D40" s="136"/>
      <c r="E40" s="136">
        <v>1.08</v>
      </c>
      <c r="F40" s="136">
        <v>1.38</v>
      </c>
      <c r="G40" s="136">
        <v>1.38</v>
      </c>
      <c r="H40" s="136">
        <v>1.58</v>
      </c>
      <c r="I40" s="135">
        <f t="shared" si="0"/>
        <v>1.48</v>
      </c>
    </row>
    <row r="41" spans="2:9" ht="12.75">
      <c r="B41">
        <v>37</v>
      </c>
      <c r="C41" s="136"/>
      <c r="D41" s="136"/>
      <c r="E41" s="136">
        <v>1.08</v>
      </c>
      <c r="F41" s="136">
        <v>1.38</v>
      </c>
      <c r="G41" s="136">
        <v>1.38</v>
      </c>
      <c r="H41" s="136">
        <v>1.58</v>
      </c>
      <c r="I41" s="135">
        <f t="shared" si="0"/>
        <v>1.48</v>
      </c>
    </row>
    <row r="42" spans="2:9" ht="12.75">
      <c r="B42">
        <v>38</v>
      </c>
      <c r="C42" s="136"/>
      <c r="D42" s="136"/>
      <c r="E42" s="136">
        <v>1.08</v>
      </c>
      <c r="F42" s="136">
        <v>1.38</v>
      </c>
      <c r="G42" s="136">
        <v>1.38</v>
      </c>
      <c r="H42" s="136">
        <v>1.58</v>
      </c>
      <c r="I42" s="135">
        <f t="shared" si="0"/>
        <v>1.48</v>
      </c>
    </row>
    <row r="43" spans="2:9" ht="12.75">
      <c r="B43">
        <v>39</v>
      </c>
      <c r="C43" s="136"/>
      <c r="D43" s="136"/>
      <c r="E43" s="136">
        <v>1.08</v>
      </c>
      <c r="F43" s="136">
        <v>1.38</v>
      </c>
      <c r="G43" s="136">
        <v>1.38</v>
      </c>
      <c r="H43" s="136">
        <v>1.58</v>
      </c>
      <c r="I43" s="135">
        <f t="shared" si="0"/>
        <v>1.48</v>
      </c>
    </row>
    <row r="44" spans="2:9" ht="12.75">
      <c r="B44">
        <v>40</v>
      </c>
      <c r="C44" s="136"/>
      <c r="D44" s="136"/>
      <c r="E44" s="136">
        <v>1.11</v>
      </c>
      <c r="F44" s="136">
        <v>1.42</v>
      </c>
      <c r="G44" s="136">
        <v>1.42</v>
      </c>
      <c r="H44" s="136">
        <v>1.62</v>
      </c>
      <c r="I44" s="135">
        <f t="shared" si="0"/>
        <v>1.52</v>
      </c>
    </row>
    <row r="45" spans="2:9" ht="12.75">
      <c r="B45">
        <v>41</v>
      </c>
      <c r="C45" s="136"/>
      <c r="D45" s="136"/>
      <c r="E45" s="136">
        <v>1.11</v>
      </c>
      <c r="F45" s="136">
        <v>1.42</v>
      </c>
      <c r="G45" s="136">
        <v>1.42</v>
      </c>
      <c r="H45" s="136">
        <v>1.62</v>
      </c>
      <c r="I45" s="135">
        <f t="shared" si="0"/>
        <v>1.52</v>
      </c>
    </row>
    <row r="46" spans="2:9" ht="12.75">
      <c r="B46">
        <v>42</v>
      </c>
      <c r="C46" s="136"/>
      <c r="D46" s="136"/>
      <c r="E46" s="136">
        <v>1.11</v>
      </c>
      <c r="F46" s="136">
        <v>1.42</v>
      </c>
      <c r="G46" s="136">
        <v>1.42</v>
      </c>
      <c r="H46" s="136">
        <v>1.62</v>
      </c>
      <c r="I46" s="135">
        <f t="shared" si="0"/>
        <v>1.52</v>
      </c>
    </row>
    <row r="47" spans="2:9" ht="12.75">
      <c r="B47">
        <v>43</v>
      </c>
      <c r="C47" s="136"/>
      <c r="D47" s="136"/>
      <c r="E47" s="136">
        <v>1.11</v>
      </c>
      <c r="F47" s="136">
        <v>1.42</v>
      </c>
      <c r="G47" s="136">
        <v>1.42</v>
      </c>
      <c r="H47" s="136">
        <v>1.62</v>
      </c>
      <c r="I47" s="135">
        <f t="shared" si="0"/>
        <v>1.52</v>
      </c>
    </row>
    <row r="48" spans="2:9" ht="12.75">
      <c r="B48">
        <v>44</v>
      </c>
      <c r="C48" s="136"/>
      <c r="D48" s="136"/>
      <c r="E48" s="136">
        <v>1.11</v>
      </c>
      <c r="F48" s="136">
        <v>1.42</v>
      </c>
      <c r="G48" s="136">
        <v>1.42</v>
      </c>
      <c r="H48" s="136">
        <v>1.62</v>
      </c>
      <c r="I48" s="135">
        <f t="shared" si="0"/>
        <v>1.52</v>
      </c>
    </row>
    <row r="49" spans="2:9" ht="12.75">
      <c r="B49">
        <v>45</v>
      </c>
      <c r="C49" s="136"/>
      <c r="D49" s="136"/>
      <c r="E49" s="136">
        <v>1.11</v>
      </c>
      <c r="F49" s="136">
        <v>1.42</v>
      </c>
      <c r="G49" s="136">
        <v>1.42</v>
      </c>
      <c r="H49" s="136">
        <v>1.62</v>
      </c>
      <c r="I49" s="135">
        <f t="shared" si="0"/>
        <v>1.52</v>
      </c>
    </row>
    <row r="50" spans="2:9" ht="12.75">
      <c r="B50">
        <v>46</v>
      </c>
      <c r="C50" s="136"/>
      <c r="D50" s="136"/>
      <c r="E50" s="136">
        <v>1.11</v>
      </c>
      <c r="F50" s="136">
        <v>1.42</v>
      </c>
      <c r="G50" s="136">
        <v>1.42</v>
      </c>
      <c r="H50" s="136">
        <v>1.62</v>
      </c>
      <c r="I50" s="135">
        <f t="shared" si="0"/>
        <v>1.52</v>
      </c>
    </row>
    <row r="51" spans="2:9" ht="12.75">
      <c r="B51">
        <v>47</v>
      </c>
      <c r="C51" s="136"/>
      <c r="D51" s="136"/>
      <c r="E51" s="136">
        <v>1.11</v>
      </c>
      <c r="F51" s="136">
        <v>1.42</v>
      </c>
      <c r="G51" s="136">
        <v>1.42</v>
      </c>
      <c r="H51" s="136">
        <v>1.62</v>
      </c>
      <c r="I51" s="135">
        <f t="shared" si="0"/>
        <v>1.52</v>
      </c>
    </row>
    <row r="52" spans="2:9" ht="12.75">
      <c r="B52">
        <v>48</v>
      </c>
      <c r="C52" s="136"/>
      <c r="D52" s="136"/>
      <c r="E52" s="136">
        <v>1.11</v>
      </c>
      <c r="F52" s="136">
        <v>1.42</v>
      </c>
      <c r="G52" s="136">
        <v>1.42</v>
      </c>
      <c r="H52" s="136">
        <v>1.62</v>
      </c>
      <c r="I52" s="135">
        <f t="shared" si="0"/>
        <v>1.52</v>
      </c>
    </row>
    <row r="53" spans="2:9" ht="12.75">
      <c r="B53">
        <v>49</v>
      </c>
      <c r="C53" s="136"/>
      <c r="D53" s="136"/>
      <c r="E53" s="136">
        <v>1.11</v>
      </c>
      <c r="F53" s="136">
        <v>1.42</v>
      </c>
      <c r="G53" s="136">
        <v>1.42</v>
      </c>
      <c r="H53" s="136">
        <v>1.62</v>
      </c>
      <c r="I53" s="135">
        <f t="shared" si="0"/>
        <v>1.52</v>
      </c>
    </row>
    <row r="54" spans="2:9" ht="12.75">
      <c r="B54">
        <v>50</v>
      </c>
      <c r="C54" s="136"/>
      <c r="D54" s="136"/>
      <c r="E54" s="136">
        <v>1.14</v>
      </c>
      <c r="F54" s="136">
        <v>1.46</v>
      </c>
      <c r="G54" s="136">
        <v>1.46</v>
      </c>
      <c r="H54" s="136">
        <v>1.66</v>
      </c>
      <c r="I54" s="135">
        <f t="shared" si="0"/>
        <v>1.56</v>
      </c>
    </row>
    <row r="55" spans="2:9" ht="12.75">
      <c r="B55">
        <v>51</v>
      </c>
      <c r="C55" s="136"/>
      <c r="D55" s="136"/>
      <c r="E55" s="136">
        <v>1.14</v>
      </c>
      <c r="F55" s="136">
        <v>1.46</v>
      </c>
      <c r="G55" s="136">
        <v>1.46</v>
      </c>
      <c r="H55" s="136">
        <v>1.66</v>
      </c>
      <c r="I55" s="135">
        <f t="shared" si="0"/>
        <v>1.56</v>
      </c>
    </row>
    <row r="56" spans="2:9" ht="12.75">
      <c r="B56">
        <v>52</v>
      </c>
      <c r="C56" s="136"/>
      <c r="D56" s="136"/>
      <c r="E56" s="136">
        <v>1.14</v>
      </c>
      <c r="F56" s="136">
        <v>1.46</v>
      </c>
      <c r="G56" s="136">
        <v>1.46</v>
      </c>
      <c r="H56" s="136">
        <v>1.66</v>
      </c>
      <c r="I56" s="135">
        <f t="shared" si="0"/>
        <v>1.56</v>
      </c>
    </row>
    <row r="57" spans="2:9" ht="12.75">
      <c r="B57">
        <v>53</v>
      </c>
      <c r="C57" s="136"/>
      <c r="D57" s="136"/>
      <c r="E57" s="136">
        <v>1.14</v>
      </c>
      <c r="F57" s="136">
        <v>1.46</v>
      </c>
      <c r="G57" s="136">
        <v>1.46</v>
      </c>
      <c r="H57" s="136">
        <v>1.66</v>
      </c>
      <c r="I57" s="135">
        <f t="shared" si="0"/>
        <v>1.56</v>
      </c>
    </row>
    <row r="58" spans="2:9" ht="12.75">
      <c r="B58">
        <v>54</v>
      </c>
      <c r="C58" s="136"/>
      <c r="D58" s="136"/>
      <c r="E58" s="136">
        <v>1.14</v>
      </c>
      <c r="F58" s="136">
        <v>1.46</v>
      </c>
      <c r="G58" s="136">
        <v>1.46</v>
      </c>
      <c r="H58" s="136">
        <v>1.66</v>
      </c>
      <c r="I58" s="135">
        <f t="shared" si="0"/>
        <v>1.56</v>
      </c>
    </row>
    <row r="59" spans="2:9" ht="12.75">
      <c r="B59">
        <v>55</v>
      </c>
      <c r="C59" s="136"/>
      <c r="D59" s="136"/>
      <c r="E59" s="136">
        <v>1.14</v>
      </c>
      <c r="F59" s="136">
        <v>1.46</v>
      </c>
      <c r="G59" s="136">
        <v>1.46</v>
      </c>
      <c r="H59" s="136">
        <v>1.66</v>
      </c>
      <c r="I59" s="135">
        <f t="shared" si="0"/>
        <v>1.56</v>
      </c>
    </row>
    <row r="60" spans="2:9" ht="12.75">
      <c r="B60">
        <v>56</v>
      </c>
      <c r="C60" s="136"/>
      <c r="D60" s="136"/>
      <c r="E60" s="136">
        <v>1.14</v>
      </c>
      <c r="F60" s="136">
        <v>1.46</v>
      </c>
      <c r="G60" s="136">
        <v>1.46</v>
      </c>
      <c r="H60" s="136">
        <v>1.66</v>
      </c>
      <c r="I60" s="135">
        <f t="shared" si="0"/>
        <v>1.56</v>
      </c>
    </row>
    <row r="61" spans="2:9" ht="12.75">
      <c r="B61">
        <v>57</v>
      </c>
      <c r="C61" s="136"/>
      <c r="D61" s="136"/>
      <c r="E61" s="136">
        <v>1.14</v>
      </c>
      <c r="F61" s="136">
        <v>1.46</v>
      </c>
      <c r="G61" s="136">
        <v>1.46</v>
      </c>
      <c r="H61" s="136">
        <v>1.66</v>
      </c>
      <c r="I61" s="135">
        <f t="shared" si="0"/>
        <v>1.56</v>
      </c>
    </row>
    <row r="62" spans="2:9" ht="12.75">
      <c r="B62">
        <v>58</v>
      </c>
      <c r="C62" s="136"/>
      <c r="D62" s="136"/>
      <c r="E62" s="136">
        <v>1.14</v>
      </c>
      <c r="F62" s="136">
        <v>1.46</v>
      </c>
      <c r="G62" s="136">
        <v>1.46</v>
      </c>
      <c r="H62" s="136">
        <v>1.66</v>
      </c>
      <c r="I62" s="135">
        <f t="shared" si="0"/>
        <v>1.56</v>
      </c>
    </row>
    <row r="63" spans="2:9" ht="12.75">
      <c r="B63">
        <v>59</v>
      </c>
      <c r="C63" s="136"/>
      <c r="D63" s="136"/>
      <c r="E63" s="136">
        <v>1.14</v>
      </c>
      <c r="F63" s="136">
        <v>1.46</v>
      </c>
      <c r="G63" s="136">
        <v>1.46</v>
      </c>
      <c r="H63" s="136">
        <v>1.66</v>
      </c>
      <c r="I63" s="135">
        <f t="shared" si="0"/>
        <v>1.56</v>
      </c>
    </row>
    <row r="64" spans="2:9" ht="12.75">
      <c r="B64">
        <v>60</v>
      </c>
      <c r="C64" s="136"/>
      <c r="D64" s="136"/>
      <c r="E64" s="136">
        <v>1.14</v>
      </c>
      <c r="F64" s="136">
        <v>1.46</v>
      </c>
      <c r="G64" s="136">
        <v>1.46</v>
      </c>
      <c r="H64" s="136">
        <v>1.66</v>
      </c>
      <c r="I64" s="135">
        <f t="shared" si="0"/>
        <v>1.56</v>
      </c>
    </row>
    <row r="65" spans="2:9" ht="12.75">
      <c r="B65">
        <v>61</v>
      </c>
      <c r="C65" s="136"/>
      <c r="D65" s="136"/>
      <c r="E65" s="136">
        <v>1.14</v>
      </c>
      <c r="F65" s="136">
        <v>1.46</v>
      </c>
      <c r="G65" s="136">
        <v>1.46</v>
      </c>
      <c r="H65" s="136">
        <v>1.66</v>
      </c>
      <c r="I65" s="135">
        <f t="shared" si="0"/>
        <v>1.56</v>
      </c>
    </row>
    <row r="66" spans="2:9" ht="12.75">
      <c r="B66">
        <v>62</v>
      </c>
      <c r="C66" s="136"/>
      <c r="D66" s="136"/>
      <c r="E66" s="136">
        <v>1.14</v>
      </c>
      <c r="F66" s="136">
        <v>1.46</v>
      </c>
      <c r="G66" s="136">
        <v>1.46</v>
      </c>
      <c r="H66" s="136">
        <v>1.66</v>
      </c>
      <c r="I66" s="135">
        <f t="shared" si="0"/>
        <v>1.56</v>
      </c>
    </row>
    <row r="67" spans="2:9" ht="12.75">
      <c r="B67">
        <v>63</v>
      </c>
      <c r="C67" s="136"/>
      <c r="D67" s="136">
        <v>1</v>
      </c>
      <c r="E67" s="136">
        <v>1.17</v>
      </c>
      <c r="F67" s="136">
        <v>1.5</v>
      </c>
      <c r="G67" s="136">
        <v>1.5</v>
      </c>
      <c r="H67" s="136">
        <v>1.7</v>
      </c>
      <c r="I67" s="135">
        <f t="shared" si="0"/>
        <v>1.6</v>
      </c>
    </row>
    <row r="68" spans="2:9" ht="12.75">
      <c r="B68">
        <v>64</v>
      </c>
      <c r="C68" s="136"/>
      <c r="D68" s="136">
        <v>1</v>
      </c>
      <c r="E68" s="136">
        <v>1.17</v>
      </c>
      <c r="F68" s="136">
        <v>1.5</v>
      </c>
      <c r="G68" s="136">
        <v>1.5</v>
      </c>
      <c r="H68" s="136">
        <v>1.7</v>
      </c>
      <c r="I68" s="135">
        <f t="shared" si="0"/>
        <v>1.6</v>
      </c>
    </row>
    <row r="69" spans="2:9" ht="12.75">
      <c r="B69">
        <v>65</v>
      </c>
      <c r="C69" s="136"/>
      <c r="D69" s="136">
        <v>1</v>
      </c>
      <c r="E69" s="136">
        <v>1.17</v>
      </c>
      <c r="F69" s="136">
        <v>1.5</v>
      </c>
      <c r="G69" s="136">
        <v>1.5</v>
      </c>
      <c r="H69" s="136">
        <v>1.7</v>
      </c>
      <c r="I69" s="135">
        <f aca="true" t="shared" si="1" ref="I69:I132">AVERAGE(F69,H69)</f>
        <v>1.6</v>
      </c>
    </row>
    <row r="70" spans="2:9" ht="12.75">
      <c r="B70">
        <v>66</v>
      </c>
      <c r="C70" s="136"/>
      <c r="D70" s="136">
        <v>1</v>
      </c>
      <c r="E70" s="136">
        <v>1.17</v>
      </c>
      <c r="F70" s="136">
        <v>1.5</v>
      </c>
      <c r="G70" s="136">
        <v>1.5</v>
      </c>
      <c r="H70" s="136">
        <v>1.7</v>
      </c>
      <c r="I70" s="135">
        <f t="shared" si="1"/>
        <v>1.6</v>
      </c>
    </row>
    <row r="71" spans="2:9" ht="12.75">
      <c r="B71">
        <v>67</v>
      </c>
      <c r="C71" s="136"/>
      <c r="D71" s="136">
        <v>1</v>
      </c>
      <c r="E71" s="136">
        <v>1.17</v>
      </c>
      <c r="F71" s="136">
        <v>1.5</v>
      </c>
      <c r="G71" s="136">
        <v>1.5</v>
      </c>
      <c r="H71" s="136">
        <v>1.7</v>
      </c>
      <c r="I71" s="135">
        <f t="shared" si="1"/>
        <v>1.6</v>
      </c>
    </row>
    <row r="72" spans="2:9" ht="12.75">
      <c r="B72">
        <v>68</v>
      </c>
      <c r="C72" s="136"/>
      <c r="D72" s="136">
        <v>1</v>
      </c>
      <c r="E72" s="136">
        <v>1.17</v>
      </c>
      <c r="F72" s="136">
        <v>1.5</v>
      </c>
      <c r="G72" s="136">
        <v>1.5</v>
      </c>
      <c r="H72" s="136">
        <v>1.7</v>
      </c>
      <c r="I72" s="135">
        <f t="shared" si="1"/>
        <v>1.6</v>
      </c>
    </row>
    <row r="73" spans="2:9" ht="12.75">
      <c r="B73">
        <v>69</v>
      </c>
      <c r="C73" s="136"/>
      <c r="D73" s="136">
        <v>1</v>
      </c>
      <c r="E73" s="136">
        <v>1.17</v>
      </c>
      <c r="F73" s="136">
        <v>1.5</v>
      </c>
      <c r="G73" s="136">
        <v>1.5</v>
      </c>
      <c r="H73" s="136">
        <v>1.7</v>
      </c>
      <c r="I73" s="135">
        <f t="shared" si="1"/>
        <v>1.6</v>
      </c>
    </row>
    <row r="74" spans="2:9" ht="12.75">
      <c r="B74">
        <v>70</v>
      </c>
      <c r="C74" s="136"/>
      <c r="D74" s="136">
        <v>1</v>
      </c>
      <c r="E74" s="136">
        <v>1.17</v>
      </c>
      <c r="F74" s="136">
        <v>1.5</v>
      </c>
      <c r="G74" s="136">
        <v>1.5</v>
      </c>
      <c r="H74" s="136">
        <v>1.7</v>
      </c>
      <c r="I74" s="135">
        <f t="shared" si="1"/>
        <v>1.6</v>
      </c>
    </row>
    <row r="75" spans="2:9" ht="12.75">
      <c r="B75">
        <v>71</v>
      </c>
      <c r="C75" s="136"/>
      <c r="D75" s="136">
        <v>1</v>
      </c>
      <c r="E75" s="136">
        <v>1.17</v>
      </c>
      <c r="F75" s="136">
        <v>1.5</v>
      </c>
      <c r="G75" s="136">
        <v>1.5</v>
      </c>
      <c r="H75" s="136">
        <v>1.7</v>
      </c>
      <c r="I75" s="135">
        <f t="shared" si="1"/>
        <v>1.6</v>
      </c>
    </row>
    <row r="76" spans="2:9" ht="12.75">
      <c r="B76">
        <v>72</v>
      </c>
      <c r="C76" s="136"/>
      <c r="D76" s="136">
        <v>1</v>
      </c>
      <c r="E76" s="136">
        <v>1.17</v>
      </c>
      <c r="F76" s="136">
        <v>1.5</v>
      </c>
      <c r="G76" s="136">
        <v>1.5</v>
      </c>
      <c r="H76" s="136">
        <v>1.7</v>
      </c>
      <c r="I76" s="135">
        <f t="shared" si="1"/>
        <v>1.6</v>
      </c>
    </row>
    <row r="77" spans="2:9" ht="12.75">
      <c r="B77">
        <v>73</v>
      </c>
      <c r="C77" s="136"/>
      <c r="D77" s="136">
        <v>1</v>
      </c>
      <c r="E77" s="136">
        <v>1.17</v>
      </c>
      <c r="F77" s="136">
        <v>1.5</v>
      </c>
      <c r="G77" s="136">
        <v>1.5</v>
      </c>
      <c r="H77" s="136">
        <v>1.7</v>
      </c>
      <c r="I77" s="135">
        <f t="shared" si="1"/>
        <v>1.6</v>
      </c>
    </row>
    <row r="78" spans="2:9" ht="12.75">
      <c r="B78">
        <v>74</v>
      </c>
      <c r="C78" s="136"/>
      <c r="D78" s="136">
        <v>1</v>
      </c>
      <c r="E78" s="136">
        <v>1.17</v>
      </c>
      <c r="F78" s="136">
        <v>1.5</v>
      </c>
      <c r="G78" s="136">
        <v>1.5</v>
      </c>
      <c r="H78" s="136">
        <v>1.7</v>
      </c>
      <c r="I78" s="135">
        <f t="shared" si="1"/>
        <v>1.6</v>
      </c>
    </row>
    <row r="79" spans="2:9" ht="12.75">
      <c r="B79">
        <v>75</v>
      </c>
      <c r="C79" s="136"/>
      <c r="D79" s="136">
        <v>1</v>
      </c>
      <c r="E79" s="136">
        <v>1.17</v>
      </c>
      <c r="F79" s="136">
        <v>1.5</v>
      </c>
      <c r="G79" s="136">
        <v>1.5</v>
      </c>
      <c r="H79" s="136">
        <v>1.7</v>
      </c>
      <c r="I79" s="135">
        <f t="shared" si="1"/>
        <v>1.6</v>
      </c>
    </row>
    <row r="80" spans="2:9" ht="12.75">
      <c r="B80">
        <v>76</v>
      </c>
      <c r="C80" s="136"/>
      <c r="D80" s="136">
        <v>1</v>
      </c>
      <c r="E80" s="136">
        <v>1.17</v>
      </c>
      <c r="F80" s="136">
        <v>1.5</v>
      </c>
      <c r="G80" s="136">
        <v>1.5</v>
      </c>
      <c r="H80" s="136">
        <v>1.7</v>
      </c>
      <c r="I80" s="135">
        <f t="shared" si="1"/>
        <v>1.6</v>
      </c>
    </row>
    <row r="81" spans="2:9" ht="12.75">
      <c r="B81">
        <v>77</v>
      </c>
      <c r="C81" s="136"/>
      <c r="D81" s="136">
        <v>1</v>
      </c>
      <c r="E81" s="136">
        <v>1.17</v>
      </c>
      <c r="F81" s="136">
        <v>1.5</v>
      </c>
      <c r="G81" s="136">
        <v>1.5</v>
      </c>
      <c r="H81" s="136">
        <v>1.7</v>
      </c>
      <c r="I81" s="135">
        <f t="shared" si="1"/>
        <v>1.6</v>
      </c>
    </row>
    <row r="82" spans="2:9" ht="12.75">
      <c r="B82">
        <v>78</v>
      </c>
      <c r="C82" s="136"/>
      <c r="D82" s="136">
        <v>1</v>
      </c>
      <c r="E82" s="136">
        <v>1.17</v>
      </c>
      <c r="F82" s="136">
        <v>1.5</v>
      </c>
      <c r="G82" s="136">
        <v>1.5</v>
      </c>
      <c r="H82" s="136">
        <v>1.7</v>
      </c>
      <c r="I82" s="135">
        <f t="shared" si="1"/>
        <v>1.6</v>
      </c>
    </row>
    <row r="83" spans="2:9" ht="12.75">
      <c r="B83">
        <v>79</v>
      </c>
      <c r="C83" s="136"/>
      <c r="D83" s="136">
        <v>1</v>
      </c>
      <c r="E83" s="136">
        <v>1.17</v>
      </c>
      <c r="F83" s="136">
        <v>1.5</v>
      </c>
      <c r="G83" s="136">
        <v>1.5</v>
      </c>
      <c r="H83" s="136">
        <v>1.7</v>
      </c>
      <c r="I83" s="135">
        <f t="shared" si="1"/>
        <v>1.6</v>
      </c>
    </row>
    <row r="84" spans="2:9" ht="12.75">
      <c r="B84">
        <v>80</v>
      </c>
      <c r="C84" s="136"/>
      <c r="D84" s="136">
        <v>1.02</v>
      </c>
      <c r="E84" s="136">
        <v>1.2</v>
      </c>
      <c r="F84" s="136">
        <v>1.54</v>
      </c>
      <c r="G84" s="136">
        <v>1.54</v>
      </c>
      <c r="H84" s="136">
        <v>1.74</v>
      </c>
      <c r="I84" s="135">
        <f t="shared" si="1"/>
        <v>1.6400000000000001</v>
      </c>
    </row>
    <row r="85" spans="2:9" ht="12.75">
      <c r="B85">
        <v>81</v>
      </c>
      <c r="C85" s="136"/>
      <c r="D85" s="136">
        <v>1.02</v>
      </c>
      <c r="E85" s="136">
        <v>1.2</v>
      </c>
      <c r="F85" s="136">
        <v>1.54</v>
      </c>
      <c r="G85" s="136">
        <v>1.54</v>
      </c>
      <c r="H85" s="136">
        <v>1.74</v>
      </c>
      <c r="I85" s="135">
        <f t="shared" si="1"/>
        <v>1.6400000000000001</v>
      </c>
    </row>
    <row r="86" spans="2:9" ht="12.75">
      <c r="B86">
        <v>82</v>
      </c>
      <c r="C86" s="136"/>
      <c r="D86" s="136">
        <v>1.02</v>
      </c>
      <c r="E86" s="136">
        <v>1.2</v>
      </c>
      <c r="F86" s="136">
        <v>1.54</v>
      </c>
      <c r="G86" s="136">
        <v>1.54</v>
      </c>
      <c r="H86" s="136">
        <v>1.74</v>
      </c>
      <c r="I86" s="135">
        <f t="shared" si="1"/>
        <v>1.6400000000000001</v>
      </c>
    </row>
    <row r="87" spans="2:9" ht="12.75">
      <c r="B87">
        <v>83</v>
      </c>
      <c r="C87" s="136"/>
      <c r="D87" s="136">
        <v>1.02</v>
      </c>
      <c r="E87" s="136">
        <v>1.2</v>
      </c>
      <c r="F87" s="136">
        <v>1.54</v>
      </c>
      <c r="G87" s="136">
        <v>1.54</v>
      </c>
      <c r="H87" s="136">
        <v>1.74</v>
      </c>
      <c r="I87" s="135">
        <f t="shared" si="1"/>
        <v>1.6400000000000001</v>
      </c>
    </row>
    <row r="88" spans="2:9" ht="12.75">
      <c r="B88">
        <v>84</v>
      </c>
      <c r="C88" s="136"/>
      <c r="D88" s="136">
        <v>1.02</v>
      </c>
      <c r="E88" s="136">
        <v>1.2</v>
      </c>
      <c r="F88" s="136">
        <v>1.54</v>
      </c>
      <c r="G88" s="136">
        <v>1.54</v>
      </c>
      <c r="H88" s="136">
        <v>1.74</v>
      </c>
      <c r="I88" s="135">
        <f t="shared" si="1"/>
        <v>1.6400000000000001</v>
      </c>
    </row>
    <row r="89" spans="2:9" ht="12.75">
      <c r="B89">
        <v>85</v>
      </c>
      <c r="C89" s="136"/>
      <c r="D89" s="136">
        <v>1.02</v>
      </c>
      <c r="E89" s="136">
        <v>1.2</v>
      </c>
      <c r="F89" s="136">
        <v>1.54</v>
      </c>
      <c r="G89" s="136">
        <v>1.54</v>
      </c>
      <c r="H89" s="136">
        <v>1.74</v>
      </c>
      <c r="I89" s="135">
        <f t="shared" si="1"/>
        <v>1.6400000000000001</v>
      </c>
    </row>
    <row r="90" spans="2:9" ht="12.75">
      <c r="B90">
        <v>86</v>
      </c>
      <c r="C90" s="136"/>
      <c r="D90" s="136">
        <v>1.02</v>
      </c>
      <c r="E90" s="136">
        <v>1.2</v>
      </c>
      <c r="F90" s="136">
        <v>1.54</v>
      </c>
      <c r="G90" s="136">
        <v>1.54</v>
      </c>
      <c r="H90" s="136">
        <v>1.74</v>
      </c>
      <c r="I90" s="135">
        <f t="shared" si="1"/>
        <v>1.6400000000000001</v>
      </c>
    </row>
    <row r="91" spans="2:9" ht="12.75">
      <c r="B91">
        <v>87</v>
      </c>
      <c r="C91" s="136"/>
      <c r="D91" s="136">
        <v>1.02</v>
      </c>
      <c r="E91" s="136">
        <v>1.2</v>
      </c>
      <c r="F91" s="136">
        <v>1.54</v>
      </c>
      <c r="G91" s="136">
        <v>1.54</v>
      </c>
      <c r="H91" s="136">
        <v>1.74</v>
      </c>
      <c r="I91" s="135">
        <f t="shared" si="1"/>
        <v>1.6400000000000001</v>
      </c>
    </row>
    <row r="92" spans="2:9" ht="12.75">
      <c r="B92">
        <v>88</v>
      </c>
      <c r="C92" s="136"/>
      <c r="D92" s="136">
        <v>1.02</v>
      </c>
      <c r="E92" s="136">
        <v>1.2</v>
      </c>
      <c r="F92" s="136">
        <v>1.54</v>
      </c>
      <c r="G92" s="136">
        <v>1.54</v>
      </c>
      <c r="H92" s="136">
        <v>1.74</v>
      </c>
      <c r="I92" s="135">
        <f t="shared" si="1"/>
        <v>1.6400000000000001</v>
      </c>
    </row>
    <row r="93" spans="2:9" ht="12.75">
      <c r="B93">
        <v>89</v>
      </c>
      <c r="C93" s="136"/>
      <c r="D93" s="136">
        <v>1.02</v>
      </c>
      <c r="E93" s="136">
        <v>1.2</v>
      </c>
      <c r="F93" s="136">
        <v>1.54</v>
      </c>
      <c r="G93" s="136">
        <v>1.54</v>
      </c>
      <c r="H93" s="136">
        <v>1.74</v>
      </c>
      <c r="I93" s="135">
        <f t="shared" si="1"/>
        <v>1.6400000000000001</v>
      </c>
    </row>
    <row r="94" spans="2:9" ht="12.75">
      <c r="B94">
        <v>90</v>
      </c>
      <c r="C94" s="136"/>
      <c r="D94" s="136">
        <v>1.02</v>
      </c>
      <c r="E94" s="136">
        <v>1.2</v>
      </c>
      <c r="F94" s="136">
        <v>1.54</v>
      </c>
      <c r="G94" s="136">
        <v>1.54</v>
      </c>
      <c r="H94" s="136">
        <v>1.74</v>
      </c>
      <c r="I94" s="135">
        <f t="shared" si="1"/>
        <v>1.6400000000000001</v>
      </c>
    </row>
    <row r="95" spans="2:9" ht="12.75">
      <c r="B95">
        <v>91</v>
      </c>
      <c r="C95" s="136"/>
      <c r="D95" s="136">
        <v>1.02</v>
      </c>
      <c r="E95" s="136">
        <v>1.2</v>
      </c>
      <c r="F95" s="136">
        <v>1.54</v>
      </c>
      <c r="G95" s="136">
        <v>1.54</v>
      </c>
      <c r="H95" s="136">
        <v>1.74</v>
      </c>
      <c r="I95" s="135">
        <f t="shared" si="1"/>
        <v>1.6400000000000001</v>
      </c>
    </row>
    <row r="96" spans="2:9" ht="12.75">
      <c r="B96">
        <v>92</v>
      </c>
      <c r="C96" s="136"/>
      <c r="D96" s="136">
        <v>1.02</v>
      </c>
      <c r="E96" s="136">
        <v>1.2</v>
      </c>
      <c r="F96" s="136">
        <v>1.54</v>
      </c>
      <c r="G96" s="136">
        <v>1.54</v>
      </c>
      <c r="H96" s="136">
        <v>1.74</v>
      </c>
      <c r="I96" s="135">
        <f t="shared" si="1"/>
        <v>1.6400000000000001</v>
      </c>
    </row>
    <row r="97" spans="2:9" ht="12.75">
      <c r="B97">
        <v>93</v>
      </c>
      <c r="C97" s="136"/>
      <c r="D97" s="136">
        <v>1.02</v>
      </c>
      <c r="E97" s="136">
        <v>1.2</v>
      </c>
      <c r="F97" s="136">
        <v>1.54</v>
      </c>
      <c r="G97" s="136">
        <v>1.54</v>
      </c>
      <c r="H97" s="136">
        <v>1.74</v>
      </c>
      <c r="I97" s="135">
        <f t="shared" si="1"/>
        <v>1.6400000000000001</v>
      </c>
    </row>
    <row r="98" spans="2:9" ht="12.75">
      <c r="B98">
        <v>94</v>
      </c>
      <c r="C98" s="136"/>
      <c r="D98" s="136">
        <v>1.02</v>
      </c>
      <c r="E98" s="136">
        <v>1.2</v>
      </c>
      <c r="F98" s="136">
        <v>1.54</v>
      </c>
      <c r="G98" s="136">
        <v>1.54</v>
      </c>
      <c r="H98" s="136">
        <v>1.74</v>
      </c>
      <c r="I98" s="135">
        <f t="shared" si="1"/>
        <v>1.6400000000000001</v>
      </c>
    </row>
    <row r="99" spans="2:9" ht="12.75">
      <c r="B99">
        <v>95</v>
      </c>
      <c r="C99" s="136"/>
      <c r="D99" s="136">
        <v>1.02</v>
      </c>
      <c r="E99" s="136">
        <v>1.2</v>
      </c>
      <c r="F99" s="136">
        <v>1.54</v>
      </c>
      <c r="G99" s="136">
        <v>1.54</v>
      </c>
      <c r="H99" s="136">
        <v>1.74</v>
      </c>
      <c r="I99" s="135">
        <f t="shared" si="1"/>
        <v>1.6400000000000001</v>
      </c>
    </row>
    <row r="100" spans="2:9" ht="12.75">
      <c r="B100">
        <v>96</v>
      </c>
      <c r="C100" s="136"/>
      <c r="D100" s="136">
        <v>1.02</v>
      </c>
      <c r="E100" s="136">
        <v>1.2</v>
      </c>
      <c r="F100" s="136">
        <v>1.54</v>
      </c>
      <c r="G100" s="136">
        <v>1.54</v>
      </c>
      <c r="H100" s="136">
        <v>1.74</v>
      </c>
      <c r="I100" s="135">
        <f t="shared" si="1"/>
        <v>1.6400000000000001</v>
      </c>
    </row>
    <row r="101" spans="2:9" ht="12.75">
      <c r="B101">
        <v>97</v>
      </c>
      <c r="C101" s="136"/>
      <c r="D101" s="136">
        <v>1.02</v>
      </c>
      <c r="E101" s="136">
        <v>1.2</v>
      </c>
      <c r="F101" s="136">
        <v>1.54</v>
      </c>
      <c r="G101" s="136">
        <v>1.54</v>
      </c>
      <c r="H101" s="136">
        <v>1.74</v>
      </c>
      <c r="I101" s="135">
        <f t="shared" si="1"/>
        <v>1.6400000000000001</v>
      </c>
    </row>
    <row r="102" spans="2:9" ht="12.75">
      <c r="B102">
        <v>98</v>
      </c>
      <c r="C102" s="136"/>
      <c r="D102" s="136">
        <v>1.02</v>
      </c>
      <c r="E102" s="136">
        <v>1.2</v>
      </c>
      <c r="F102" s="136">
        <v>1.54</v>
      </c>
      <c r="G102" s="136">
        <v>1.54</v>
      </c>
      <c r="H102" s="136">
        <v>1.74</v>
      </c>
      <c r="I102" s="135">
        <f t="shared" si="1"/>
        <v>1.6400000000000001</v>
      </c>
    </row>
    <row r="103" spans="2:9" ht="12.75">
      <c r="B103">
        <v>99</v>
      </c>
      <c r="C103" s="136"/>
      <c r="D103" s="136">
        <v>1.02</v>
      </c>
      <c r="E103" s="136">
        <v>1.2</v>
      </c>
      <c r="F103" s="136">
        <v>1.54</v>
      </c>
      <c r="G103" s="136">
        <v>1.54</v>
      </c>
      <c r="H103" s="136">
        <v>1.74</v>
      </c>
      <c r="I103" s="135">
        <f t="shared" si="1"/>
        <v>1.6400000000000001</v>
      </c>
    </row>
    <row r="104" spans="2:9" ht="12.75">
      <c r="B104">
        <v>100</v>
      </c>
      <c r="C104" s="136"/>
      <c r="D104" s="136">
        <v>1.05</v>
      </c>
      <c r="E104" s="136">
        <v>1.23</v>
      </c>
      <c r="F104" s="136">
        <v>1.58</v>
      </c>
      <c r="G104" s="136">
        <v>1.58</v>
      </c>
      <c r="H104" s="136">
        <v>1.78</v>
      </c>
      <c r="I104" s="135">
        <f t="shared" si="1"/>
        <v>1.6800000000000002</v>
      </c>
    </row>
    <row r="105" spans="2:9" ht="12.75">
      <c r="B105">
        <v>101</v>
      </c>
      <c r="C105" s="136"/>
      <c r="D105" s="136">
        <v>1.05</v>
      </c>
      <c r="E105" s="136">
        <v>1.23</v>
      </c>
      <c r="F105" s="136">
        <v>1.58</v>
      </c>
      <c r="G105" s="136">
        <v>1.58</v>
      </c>
      <c r="H105" s="136">
        <v>1.78</v>
      </c>
      <c r="I105" s="135">
        <f t="shared" si="1"/>
        <v>1.6800000000000002</v>
      </c>
    </row>
    <row r="106" spans="2:9" ht="12.75">
      <c r="B106">
        <v>102</v>
      </c>
      <c r="C106" s="136"/>
      <c r="D106" s="136">
        <v>1.05</v>
      </c>
      <c r="E106" s="136">
        <v>1.23</v>
      </c>
      <c r="F106" s="136">
        <v>1.58</v>
      </c>
      <c r="G106" s="136">
        <v>1.58</v>
      </c>
      <c r="H106" s="136">
        <v>1.78</v>
      </c>
      <c r="I106" s="135">
        <f t="shared" si="1"/>
        <v>1.6800000000000002</v>
      </c>
    </row>
    <row r="107" spans="2:9" ht="12.75">
      <c r="B107">
        <v>103</v>
      </c>
      <c r="C107" s="136"/>
      <c r="D107" s="136">
        <v>1.05</v>
      </c>
      <c r="E107" s="136">
        <v>1.23</v>
      </c>
      <c r="F107" s="136">
        <v>1.58</v>
      </c>
      <c r="G107" s="136">
        <v>1.58</v>
      </c>
      <c r="H107" s="136">
        <v>1.78</v>
      </c>
      <c r="I107" s="135">
        <f t="shared" si="1"/>
        <v>1.6800000000000002</v>
      </c>
    </row>
    <row r="108" spans="2:9" ht="12.75">
      <c r="B108">
        <v>104</v>
      </c>
      <c r="C108" s="136"/>
      <c r="D108" s="136">
        <v>1.05</v>
      </c>
      <c r="E108" s="136">
        <v>1.23</v>
      </c>
      <c r="F108" s="136">
        <v>1.58</v>
      </c>
      <c r="G108" s="136">
        <v>1.58</v>
      </c>
      <c r="H108" s="136">
        <v>1.78</v>
      </c>
      <c r="I108" s="135">
        <f t="shared" si="1"/>
        <v>1.6800000000000002</v>
      </c>
    </row>
    <row r="109" spans="2:9" ht="12.75">
      <c r="B109">
        <v>105</v>
      </c>
      <c r="C109" s="136"/>
      <c r="D109" s="136">
        <v>1.05</v>
      </c>
      <c r="E109" s="136">
        <v>1.23</v>
      </c>
      <c r="F109" s="136">
        <v>1.58</v>
      </c>
      <c r="G109" s="136">
        <v>1.58</v>
      </c>
      <c r="H109" s="136">
        <v>1.78</v>
      </c>
      <c r="I109" s="135">
        <f t="shared" si="1"/>
        <v>1.6800000000000002</v>
      </c>
    </row>
    <row r="110" spans="2:9" ht="12.75">
      <c r="B110">
        <v>106</v>
      </c>
      <c r="C110" s="136"/>
      <c r="D110" s="136">
        <v>1.05</v>
      </c>
      <c r="E110" s="136">
        <v>1.23</v>
      </c>
      <c r="F110" s="136">
        <v>1.58</v>
      </c>
      <c r="G110" s="136">
        <v>1.58</v>
      </c>
      <c r="H110" s="136">
        <v>1.78</v>
      </c>
      <c r="I110" s="135">
        <f t="shared" si="1"/>
        <v>1.6800000000000002</v>
      </c>
    </row>
    <row r="111" spans="2:9" ht="12.75">
      <c r="B111">
        <v>107</v>
      </c>
      <c r="C111" s="136"/>
      <c r="D111" s="136">
        <v>1.05</v>
      </c>
      <c r="E111" s="136">
        <v>1.23</v>
      </c>
      <c r="F111" s="136">
        <v>1.58</v>
      </c>
      <c r="G111" s="136">
        <v>1.58</v>
      </c>
      <c r="H111" s="136">
        <v>1.78</v>
      </c>
      <c r="I111" s="135">
        <f t="shared" si="1"/>
        <v>1.6800000000000002</v>
      </c>
    </row>
    <row r="112" spans="2:9" ht="12.75">
      <c r="B112">
        <v>108</v>
      </c>
      <c r="C112" s="136"/>
      <c r="D112" s="136">
        <v>1.05</v>
      </c>
      <c r="E112" s="136">
        <v>1.23</v>
      </c>
      <c r="F112" s="136">
        <v>1.58</v>
      </c>
      <c r="G112" s="136">
        <v>1.58</v>
      </c>
      <c r="H112" s="136">
        <v>1.78</v>
      </c>
      <c r="I112" s="135">
        <f t="shared" si="1"/>
        <v>1.6800000000000002</v>
      </c>
    </row>
    <row r="113" spans="2:9" ht="12.75">
      <c r="B113">
        <v>109</v>
      </c>
      <c r="C113" s="136"/>
      <c r="D113" s="136">
        <v>1.05</v>
      </c>
      <c r="E113" s="136">
        <v>1.23</v>
      </c>
      <c r="F113" s="136">
        <v>1.58</v>
      </c>
      <c r="G113" s="136">
        <v>1.58</v>
      </c>
      <c r="H113" s="136">
        <v>1.78</v>
      </c>
      <c r="I113" s="135">
        <f t="shared" si="1"/>
        <v>1.6800000000000002</v>
      </c>
    </row>
    <row r="114" spans="2:9" ht="12.75">
      <c r="B114">
        <v>110</v>
      </c>
      <c r="C114" s="136"/>
      <c r="D114" s="136">
        <v>1.05</v>
      </c>
      <c r="E114" s="136">
        <v>1.23</v>
      </c>
      <c r="F114" s="136">
        <v>1.58</v>
      </c>
      <c r="G114" s="136">
        <v>1.58</v>
      </c>
      <c r="H114" s="136">
        <v>1.78</v>
      </c>
      <c r="I114" s="135">
        <f t="shared" si="1"/>
        <v>1.6800000000000002</v>
      </c>
    </row>
    <row r="115" spans="2:9" ht="12.75">
      <c r="B115">
        <v>111</v>
      </c>
      <c r="C115" s="136"/>
      <c r="D115" s="136">
        <v>1.05</v>
      </c>
      <c r="E115" s="136">
        <v>1.23</v>
      </c>
      <c r="F115" s="136">
        <v>1.58</v>
      </c>
      <c r="G115" s="136">
        <v>1.58</v>
      </c>
      <c r="H115" s="136">
        <v>1.78</v>
      </c>
      <c r="I115" s="135">
        <f t="shared" si="1"/>
        <v>1.6800000000000002</v>
      </c>
    </row>
    <row r="116" spans="2:9" ht="12.75">
      <c r="B116">
        <v>112</v>
      </c>
      <c r="C116" s="136"/>
      <c r="D116" s="136">
        <v>1.05</v>
      </c>
      <c r="E116" s="136">
        <v>1.23</v>
      </c>
      <c r="F116" s="136">
        <v>1.58</v>
      </c>
      <c r="G116" s="136">
        <v>1.58</v>
      </c>
      <c r="H116" s="136">
        <v>1.78</v>
      </c>
      <c r="I116" s="135">
        <f t="shared" si="1"/>
        <v>1.6800000000000002</v>
      </c>
    </row>
    <row r="117" spans="2:9" ht="12.75">
      <c r="B117">
        <v>113</v>
      </c>
      <c r="C117" s="136"/>
      <c r="D117" s="136">
        <v>1.05</v>
      </c>
      <c r="E117" s="136">
        <v>1.23</v>
      </c>
      <c r="F117" s="136">
        <v>1.58</v>
      </c>
      <c r="G117" s="136">
        <v>1.58</v>
      </c>
      <c r="H117" s="136">
        <v>1.78</v>
      </c>
      <c r="I117" s="135">
        <f t="shared" si="1"/>
        <v>1.6800000000000002</v>
      </c>
    </row>
    <row r="118" spans="2:9" ht="12.75">
      <c r="B118">
        <v>114</v>
      </c>
      <c r="C118" s="136"/>
      <c r="D118" s="136">
        <v>1.05</v>
      </c>
      <c r="E118" s="136">
        <v>1.23</v>
      </c>
      <c r="F118" s="136">
        <v>1.58</v>
      </c>
      <c r="G118" s="136">
        <v>1.58</v>
      </c>
      <c r="H118" s="136">
        <v>1.78</v>
      </c>
      <c r="I118" s="135">
        <f t="shared" si="1"/>
        <v>1.6800000000000002</v>
      </c>
    </row>
    <row r="119" spans="2:9" ht="12.75">
      <c r="B119">
        <v>115</v>
      </c>
      <c r="C119" s="136"/>
      <c r="D119" s="136">
        <v>1.05</v>
      </c>
      <c r="E119" s="136">
        <v>1.23</v>
      </c>
      <c r="F119" s="136">
        <v>1.58</v>
      </c>
      <c r="G119" s="136">
        <v>1.58</v>
      </c>
      <c r="H119" s="136">
        <v>1.78</v>
      </c>
      <c r="I119" s="135">
        <f t="shared" si="1"/>
        <v>1.6800000000000002</v>
      </c>
    </row>
    <row r="120" spans="2:9" ht="12.75">
      <c r="B120">
        <v>116</v>
      </c>
      <c r="C120" s="136"/>
      <c r="D120" s="136">
        <v>1.05</v>
      </c>
      <c r="E120" s="136">
        <v>1.23</v>
      </c>
      <c r="F120" s="136">
        <v>1.58</v>
      </c>
      <c r="G120" s="136">
        <v>1.58</v>
      </c>
      <c r="H120" s="136">
        <v>1.78</v>
      </c>
      <c r="I120" s="135">
        <f t="shared" si="1"/>
        <v>1.6800000000000002</v>
      </c>
    </row>
    <row r="121" spans="2:9" ht="12.75">
      <c r="B121">
        <v>117</v>
      </c>
      <c r="C121" s="136"/>
      <c r="D121" s="136">
        <v>1.05</v>
      </c>
      <c r="E121" s="136">
        <v>1.23</v>
      </c>
      <c r="F121" s="136">
        <v>1.58</v>
      </c>
      <c r="G121" s="136">
        <v>1.58</v>
      </c>
      <c r="H121" s="136">
        <v>1.78</v>
      </c>
      <c r="I121" s="135">
        <f t="shared" si="1"/>
        <v>1.6800000000000002</v>
      </c>
    </row>
    <row r="122" spans="2:9" ht="12.75">
      <c r="B122">
        <v>118</v>
      </c>
      <c r="C122" s="136"/>
      <c r="D122" s="136">
        <v>1.05</v>
      </c>
      <c r="E122" s="136">
        <v>1.23</v>
      </c>
      <c r="F122" s="136">
        <v>1.58</v>
      </c>
      <c r="G122" s="136">
        <v>1.58</v>
      </c>
      <c r="H122" s="136">
        <v>1.78</v>
      </c>
      <c r="I122" s="135">
        <f t="shared" si="1"/>
        <v>1.6800000000000002</v>
      </c>
    </row>
    <row r="123" spans="2:9" ht="12.75">
      <c r="B123">
        <v>119</v>
      </c>
      <c r="C123" s="136"/>
      <c r="D123" s="136">
        <v>1.05</v>
      </c>
      <c r="E123" s="136">
        <v>1.23</v>
      </c>
      <c r="F123" s="136">
        <v>1.58</v>
      </c>
      <c r="G123" s="136">
        <v>1.58</v>
      </c>
      <c r="H123" s="136">
        <v>1.78</v>
      </c>
      <c r="I123" s="135">
        <f t="shared" si="1"/>
        <v>1.6800000000000002</v>
      </c>
    </row>
    <row r="124" spans="2:9" ht="12.75">
      <c r="B124">
        <v>120</v>
      </c>
      <c r="C124" s="136"/>
      <c r="D124" s="136">
        <v>1.05</v>
      </c>
      <c r="E124" s="136">
        <v>1.23</v>
      </c>
      <c r="F124" s="136">
        <v>1.58</v>
      </c>
      <c r="G124" s="136">
        <v>1.58</v>
      </c>
      <c r="H124" s="136">
        <v>1.78</v>
      </c>
      <c r="I124" s="135">
        <f t="shared" si="1"/>
        <v>1.6800000000000002</v>
      </c>
    </row>
    <row r="125" spans="2:9" ht="12.75">
      <c r="B125">
        <v>121</v>
      </c>
      <c r="C125" s="136"/>
      <c r="D125" s="136">
        <v>1.05</v>
      </c>
      <c r="E125" s="136">
        <v>1.23</v>
      </c>
      <c r="F125" s="136">
        <v>1.58</v>
      </c>
      <c r="G125" s="136">
        <v>1.58</v>
      </c>
      <c r="H125" s="136">
        <v>1.78</v>
      </c>
      <c r="I125" s="135">
        <f t="shared" si="1"/>
        <v>1.6800000000000002</v>
      </c>
    </row>
    <row r="126" spans="2:9" ht="12.75">
      <c r="B126">
        <v>122</v>
      </c>
      <c r="C126" s="136"/>
      <c r="D126" s="136">
        <v>1.05</v>
      </c>
      <c r="E126" s="136">
        <v>1.23</v>
      </c>
      <c r="F126" s="136">
        <v>1.58</v>
      </c>
      <c r="G126" s="136">
        <v>1.58</v>
      </c>
      <c r="H126" s="136">
        <v>1.78</v>
      </c>
      <c r="I126" s="135">
        <f t="shared" si="1"/>
        <v>1.6800000000000002</v>
      </c>
    </row>
    <row r="127" spans="2:9" ht="12.75">
      <c r="B127">
        <v>123</v>
      </c>
      <c r="C127" s="136"/>
      <c r="D127" s="136">
        <v>1.05</v>
      </c>
      <c r="E127" s="136">
        <v>1.23</v>
      </c>
      <c r="F127" s="136">
        <v>1.58</v>
      </c>
      <c r="G127" s="136">
        <v>1.58</v>
      </c>
      <c r="H127" s="136">
        <v>1.78</v>
      </c>
      <c r="I127" s="135">
        <f t="shared" si="1"/>
        <v>1.6800000000000002</v>
      </c>
    </row>
    <row r="128" spans="2:9" ht="12.75">
      <c r="B128">
        <v>124</v>
      </c>
      <c r="C128" s="136"/>
      <c r="D128" s="136">
        <v>1.05</v>
      </c>
      <c r="E128" s="136">
        <v>1.23</v>
      </c>
      <c r="F128" s="136">
        <v>1.58</v>
      </c>
      <c r="G128" s="136">
        <v>1.58</v>
      </c>
      <c r="H128" s="136">
        <v>1.78</v>
      </c>
      <c r="I128" s="135">
        <f t="shared" si="1"/>
        <v>1.6800000000000002</v>
      </c>
    </row>
    <row r="129" spans="2:9" ht="12.75">
      <c r="B129">
        <v>125</v>
      </c>
      <c r="C129" s="136"/>
      <c r="D129" s="136">
        <v>1.08</v>
      </c>
      <c r="E129" s="136">
        <v>1.26</v>
      </c>
      <c r="F129" s="136">
        <v>1.62</v>
      </c>
      <c r="G129" s="136">
        <v>1.62</v>
      </c>
      <c r="H129" s="136">
        <v>1.82</v>
      </c>
      <c r="I129" s="135">
        <f t="shared" si="1"/>
        <v>1.7200000000000002</v>
      </c>
    </row>
    <row r="130" spans="2:9" ht="12.75">
      <c r="B130">
        <v>126</v>
      </c>
      <c r="C130" s="136"/>
      <c r="D130" s="136">
        <v>1.08</v>
      </c>
      <c r="E130" s="136">
        <v>1.26</v>
      </c>
      <c r="F130" s="136">
        <v>1.62</v>
      </c>
      <c r="G130" s="136">
        <v>1.62</v>
      </c>
      <c r="H130" s="136">
        <v>1.82</v>
      </c>
      <c r="I130" s="135">
        <f t="shared" si="1"/>
        <v>1.7200000000000002</v>
      </c>
    </row>
    <row r="131" spans="2:9" ht="12.75">
      <c r="B131">
        <v>127</v>
      </c>
      <c r="C131" s="136"/>
      <c r="D131" s="136">
        <v>1.08</v>
      </c>
      <c r="E131" s="136">
        <v>1.26</v>
      </c>
      <c r="F131" s="136">
        <v>1.62</v>
      </c>
      <c r="G131" s="136">
        <v>1.62</v>
      </c>
      <c r="H131" s="136">
        <v>1.82</v>
      </c>
      <c r="I131" s="135">
        <f t="shared" si="1"/>
        <v>1.7200000000000002</v>
      </c>
    </row>
    <row r="132" spans="2:9" ht="12.75">
      <c r="B132">
        <v>128</v>
      </c>
      <c r="C132" s="136"/>
      <c r="D132" s="136">
        <v>1.08</v>
      </c>
      <c r="E132" s="136">
        <v>1.26</v>
      </c>
      <c r="F132" s="136">
        <v>1.62</v>
      </c>
      <c r="G132" s="136">
        <v>1.62</v>
      </c>
      <c r="H132" s="136">
        <v>1.82</v>
      </c>
      <c r="I132" s="135">
        <f t="shared" si="1"/>
        <v>1.7200000000000002</v>
      </c>
    </row>
    <row r="133" spans="2:9" ht="12.75">
      <c r="B133">
        <v>129</v>
      </c>
      <c r="C133" s="136"/>
      <c r="D133" s="136">
        <v>1.08</v>
      </c>
      <c r="E133" s="136">
        <v>1.26</v>
      </c>
      <c r="F133" s="136">
        <v>1.62</v>
      </c>
      <c r="G133" s="136">
        <v>1.62</v>
      </c>
      <c r="H133" s="136">
        <v>1.82</v>
      </c>
      <c r="I133" s="135">
        <f aca="true" t="shared" si="2" ref="I133:I196">AVERAGE(F133,H133)</f>
        <v>1.7200000000000002</v>
      </c>
    </row>
    <row r="134" spans="2:9" ht="12.75">
      <c r="B134">
        <v>130</v>
      </c>
      <c r="C134" s="136"/>
      <c r="D134" s="136">
        <v>1.08</v>
      </c>
      <c r="E134" s="136">
        <v>1.26</v>
      </c>
      <c r="F134" s="136">
        <v>1.62</v>
      </c>
      <c r="G134" s="136">
        <v>1.62</v>
      </c>
      <c r="H134" s="136">
        <v>1.82</v>
      </c>
      <c r="I134" s="135">
        <f t="shared" si="2"/>
        <v>1.7200000000000002</v>
      </c>
    </row>
    <row r="135" spans="2:9" ht="12.75">
      <c r="B135">
        <v>131</v>
      </c>
      <c r="C135" s="136"/>
      <c r="D135" s="136">
        <v>1.08</v>
      </c>
      <c r="E135" s="136">
        <v>1.26</v>
      </c>
      <c r="F135" s="136">
        <v>1.62</v>
      </c>
      <c r="G135" s="136">
        <v>1.62</v>
      </c>
      <c r="H135" s="136">
        <v>1.82</v>
      </c>
      <c r="I135" s="135">
        <f t="shared" si="2"/>
        <v>1.7200000000000002</v>
      </c>
    </row>
    <row r="136" spans="2:9" ht="12.75">
      <c r="B136">
        <v>132</v>
      </c>
      <c r="C136" s="136"/>
      <c r="D136" s="136">
        <v>1.08</v>
      </c>
      <c r="E136" s="136">
        <v>1.26</v>
      </c>
      <c r="F136" s="136">
        <v>1.62</v>
      </c>
      <c r="G136" s="136">
        <v>1.62</v>
      </c>
      <c r="H136" s="136">
        <v>1.82</v>
      </c>
      <c r="I136" s="135">
        <f t="shared" si="2"/>
        <v>1.7200000000000002</v>
      </c>
    </row>
    <row r="137" spans="2:9" ht="12.75">
      <c r="B137">
        <v>133</v>
      </c>
      <c r="C137" s="136"/>
      <c r="D137" s="136">
        <v>1.08</v>
      </c>
      <c r="E137" s="136">
        <v>1.26</v>
      </c>
      <c r="F137" s="136">
        <v>1.62</v>
      </c>
      <c r="G137" s="136">
        <v>1.62</v>
      </c>
      <c r="H137" s="136">
        <v>1.82</v>
      </c>
      <c r="I137" s="135">
        <f t="shared" si="2"/>
        <v>1.7200000000000002</v>
      </c>
    </row>
    <row r="138" spans="2:9" ht="12.75">
      <c r="B138">
        <v>134</v>
      </c>
      <c r="C138" s="136"/>
      <c r="D138" s="136">
        <v>1.08</v>
      </c>
      <c r="E138" s="136">
        <v>1.26</v>
      </c>
      <c r="F138" s="136">
        <v>1.62</v>
      </c>
      <c r="G138" s="136">
        <v>1.62</v>
      </c>
      <c r="H138" s="136">
        <v>1.82</v>
      </c>
      <c r="I138" s="135">
        <f t="shared" si="2"/>
        <v>1.7200000000000002</v>
      </c>
    </row>
    <row r="139" spans="2:9" ht="12.75">
      <c r="B139">
        <v>135</v>
      </c>
      <c r="C139" s="136"/>
      <c r="D139" s="136">
        <v>1.08</v>
      </c>
      <c r="E139" s="136">
        <v>1.26</v>
      </c>
      <c r="F139" s="136">
        <v>1.62</v>
      </c>
      <c r="G139" s="136">
        <v>1.62</v>
      </c>
      <c r="H139" s="136">
        <v>1.82</v>
      </c>
      <c r="I139" s="135">
        <f t="shared" si="2"/>
        <v>1.7200000000000002</v>
      </c>
    </row>
    <row r="140" spans="2:9" ht="12.75">
      <c r="B140">
        <v>136</v>
      </c>
      <c r="C140" s="136"/>
      <c r="D140" s="136">
        <v>1.08</v>
      </c>
      <c r="E140" s="136">
        <v>1.26</v>
      </c>
      <c r="F140" s="136">
        <v>1.62</v>
      </c>
      <c r="G140" s="136">
        <v>1.62</v>
      </c>
      <c r="H140" s="136">
        <v>1.82</v>
      </c>
      <c r="I140" s="135">
        <f t="shared" si="2"/>
        <v>1.7200000000000002</v>
      </c>
    </row>
    <row r="141" spans="2:9" ht="12.75">
      <c r="B141">
        <v>137</v>
      </c>
      <c r="C141" s="136"/>
      <c r="D141" s="136">
        <v>1.08</v>
      </c>
      <c r="E141" s="136">
        <v>1.26</v>
      </c>
      <c r="F141" s="136">
        <v>1.62</v>
      </c>
      <c r="G141" s="136">
        <v>1.62</v>
      </c>
      <c r="H141" s="136">
        <v>1.82</v>
      </c>
      <c r="I141" s="135">
        <f t="shared" si="2"/>
        <v>1.7200000000000002</v>
      </c>
    </row>
    <row r="142" spans="2:9" ht="12.75">
      <c r="B142">
        <v>138</v>
      </c>
      <c r="C142" s="136"/>
      <c r="D142" s="136">
        <v>1.08</v>
      </c>
      <c r="E142" s="136">
        <v>1.26</v>
      </c>
      <c r="F142" s="136">
        <v>1.62</v>
      </c>
      <c r="G142" s="136">
        <v>1.62</v>
      </c>
      <c r="H142" s="136">
        <v>1.82</v>
      </c>
      <c r="I142" s="135">
        <f t="shared" si="2"/>
        <v>1.7200000000000002</v>
      </c>
    </row>
    <row r="143" spans="2:9" ht="12.75">
      <c r="B143">
        <v>139</v>
      </c>
      <c r="C143" s="136"/>
      <c r="D143" s="136">
        <v>1.08</v>
      </c>
      <c r="E143" s="136">
        <v>1.26</v>
      </c>
      <c r="F143" s="136">
        <v>1.62</v>
      </c>
      <c r="G143" s="136">
        <v>1.62</v>
      </c>
      <c r="H143" s="136">
        <v>1.82</v>
      </c>
      <c r="I143" s="135">
        <f t="shared" si="2"/>
        <v>1.7200000000000002</v>
      </c>
    </row>
    <row r="144" spans="2:9" ht="12.75">
      <c r="B144">
        <v>140</v>
      </c>
      <c r="C144" s="136"/>
      <c r="D144" s="136">
        <v>1.08</v>
      </c>
      <c r="E144" s="136">
        <v>1.26</v>
      </c>
      <c r="F144" s="136">
        <v>1.62</v>
      </c>
      <c r="G144" s="136">
        <v>1.62</v>
      </c>
      <c r="H144" s="136">
        <v>1.82</v>
      </c>
      <c r="I144" s="135">
        <f t="shared" si="2"/>
        <v>1.7200000000000002</v>
      </c>
    </row>
    <row r="145" spans="2:9" ht="12.75">
      <c r="B145">
        <v>141</v>
      </c>
      <c r="C145" s="136"/>
      <c r="D145" s="136">
        <v>1.08</v>
      </c>
      <c r="E145" s="136">
        <v>1.26</v>
      </c>
      <c r="F145" s="136">
        <v>1.62</v>
      </c>
      <c r="G145" s="136">
        <v>1.62</v>
      </c>
      <c r="H145" s="136">
        <v>1.82</v>
      </c>
      <c r="I145" s="135">
        <f t="shared" si="2"/>
        <v>1.7200000000000002</v>
      </c>
    </row>
    <row r="146" spans="2:9" ht="12.75">
      <c r="B146">
        <v>142</v>
      </c>
      <c r="C146" s="136"/>
      <c r="D146" s="136">
        <v>1.08</v>
      </c>
      <c r="E146" s="136">
        <v>1.26</v>
      </c>
      <c r="F146" s="136">
        <v>1.62</v>
      </c>
      <c r="G146" s="136">
        <v>1.62</v>
      </c>
      <c r="H146" s="136">
        <v>1.82</v>
      </c>
      <c r="I146" s="135">
        <f t="shared" si="2"/>
        <v>1.7200000000000002</v>
      </c>
    </row>
    <row r="147" spans="2:9" ht="12.75">
      <c r="B147">
        <v>143</v>
      </c>
      <c r="C147" s="136"/>
      <c r="D147" s="136">
        <v>1.08</v>
      </c>
      <c r="E147" s="136">
        <v>1.26</v>
      </c>
      <c r="F147" s="136">
        <v>1.62</v>
      </c>
      <c r="G147" s="136">
        <v>1.62</v>
      </c>
      <c r="H147" s="136">
        <v>1.82</v>
      </c>
      <c r="I147" s="135">
        <f t="shared" si="2"/>
        <v>1.7200000000000002</v>
      </c>
    </row>
    <row r="148" spans="2:9" ht="12.75">
      <c r="B148">
        <v>144</v>
      </c>
      <c r="C148" s="136"/>
      <c r="D148" s="136">
        <v>1.08</v>
      </c>
      <c r="E148" s="136">
        <v>1.26</v>
      </c>
      <c r="F148" s="136">
        <v>1.62</v>
      </c>
      <c r="G148" s="136">
        <v>1.62</v>
      </c>
      <c r="H148" s="136">
        <v>1.82</v>
      </c>
      <c r="I148" s="135">
        <f t="shared" si="2"/>
        <v>1.7200000000000002</v>
      </c>
    </row>
    <row r="149" spans="2:9" ht="12.75">
      <c r="B149">
        <v>145</v>
      </c>
      <c r="C149" s="136"/>
      <c r="D149" s="136">
        <v>1.08</v>
      </c>
      <c r="E149" s="136">
        <v>1.26</v>
      </c>
      <c r="F149" s="136">
        <v>1.62</v>
      </c>
      <c r="G149" s="136">
        <v>1.62</v>
      </c>
      <c r="H149" s="136">
        <v>1.82</v>
      </c>
      <c r="I149" s="135">
        <f t="shared" si="2"/>
        <v>1.7200000000000002</v>
      </c>
    </row>
    <row r="150" spans="2:9" ht="12.75">
      <c r="B150">
        <v>146</v>
      </c>
      <c r="C150" s="136"/>
      <c r="D150" s="136">
        <v>1.08</v>
      </c>
      <c r="E150" s="136">
        <v>1.26</v>
      </c>
      <c r="F150" s="136">
        <v>1.62</v>
      </c>
      <c r="G150" s="136">
        <v>1.62</v>
      </c>
      <c r="H150" s="136">
        <v>1.82</v>
      </c>
      <c r="I150" s="135">
        <f t="shared" si="2"/>
        <v>1.7200000000000002</v>
      </c>
    </row>
    <row r="151" spans="2:9" ht="12.75">
      <c r="B151">
        <v>147</v>
      </c>
      <c r="C151" s="136"/>
      <c r="D151" s="136">
        <v>1.08</v>
      </c>
      <c r="E151" s="136">
        <v>1.26</v>
      </c>
      <c r="F151" s="136">
        <v>1.62</v>
      </c>
      <c r="G151" s="136">
        <v>1.62</v>
      </c>
      <c r="H151" s="136">
        <v>1.82</v>
      </c>
      <c r="I151" s="135">
        <f t="shared" si="2"/>
        <v>1.7200000000000002</v>
      </c>
    </row>
    <row r="152" spans="2:9" ht="12.75">
      <c r="B152">
        <v>148</v>
      </c>
      <c r="C152" s="136"/>
      <c r="D152" s="136">
        <v>1.08</v>
      </c>
      <c r="E152" s="136">
        <v>1.26</v>
      </c>
      <c r="F152" s="136">
        <v>1.62</v>
      </c>
      <c r="G152" s="136">
        <v>1.62</v>
      </c>
      <c r="H152" s="136">
        <v>1.82</v>
      </c>
      <c r="I152" s="135">
        <f t="shared" si="2"/>
        <v>1.7200000000000002</v>
      </c>
    </row>
    <row r="153" spans="2:9" ht="12.75">
      <c r="B153">
        <v>149</v>
      </c>
      <c r="C153" s="136"/>
      <c r="D153" s="136">
        <v>1.08</v>
      </c>
      <c r="E153" s="136">
        <v>1.26</v>
      </c>
      <c r="F153" s="136">
        <v>1.62</v>
      </c>
      <c r="G153" s="136">
        <v>1.62</v>
      </c>
      <c r="H153" s="136">
        <v>1.82</v>
      </c>
      <c r="I153" s="135">
        <f t="shared" si="2"/>
        <v>1.7200000000000002</v>
      </c>
    </row>
    <row r="154" spans="2:9" ht="12.75">
      <c r="B154">
        <v>150</v>
      </c>
      <c r="C154" s="136"/>
      <c r="D154" s="136">
        <v>1.08</v>
      </c>
      <c r="E154" s="136">
        <v>1.26</v>
      </c>
      <c r="F154" s="136">
        <v>1.62</v>
      </c>
      <c r="G154" s="136">
        <v>1.62</v>
      </c>
      <c r="H154" s="136">
        <v>1.82</v>
      </c>
      <c r="I154" s="135">
        <f t="shared" si="2"/>
        <v>1.7200000000000002</v>
      </c>
    </row>
    <row r="155" spans="2:9" ht="12.75">
      <c r="B155">
        <v>151</v>
      </c>
      <c r="C155" s="136"/>
      <c r="D155" s="136">
        <v>1.08</v>
      </c>
      <c r="E155" s="136">
        <v>1.26</v>
      </c>
      <c r="F155" s="136">
        <v>1.62</v>
      </c>
      <c r="G155" s="136">
        <v>1.62</v>
      </c>
      <c r="H155" s="136">
        <v>1.82</v>
      </c>
      <c r="I155" s="135">
        <f t="shared" si="2"/>
        <v>1.7200000000000002</v>
      </c>
    </row>
    <row r="156" spans="2:9" ht="12.75">
      <c r="B156">
        <v>152</v>
      </c>
      <c r="C156" s="136"/>
      <c r="D156" s="136">
        <v>1.08</v>
      </c>
      <c r="E156" s="136">
        <v>1.26</v>
      </c>
      <c r="F156" s="136">
        <v>1.62</v>
      </c>
      <c r="G156" s="136">
        <v>1.62</v>
      </c>
      <c r="H156" s="136">
        <v>1.82</v>
      </c>
      <c r="I156" s="135">
        <f t="shared" si="2"/>
        <v>1.7200000000000002</v>
      </c>
    </row>
    <row r="157" spans="2:9" ht="12.75">
      <c r="B157">
        <v>153</v>
      </c>
      <c r="C157" s="136"/>
      <c r="D157" s="136">
        <v>1.08</v>
      </c>
      <c r="E157" s="136">
        <v>1.26</v>
      </c>
      <c r="F157" s="136">
        <v>1.62</v>
      </c>
      <c r="G157" s="136">
        <v>1.62</v>
      </c>
      <c r="H157" s="136">
        <v>1.82</v>
      </c>
      <c r="I157" s="135">
        <f t="shared" si="2"/>
        <v>1.7200000000000002</v>
      </c>
    </row>
    <row r="158" spans="2:9" ht="12.75">
      <c r="B158">
        <v>154</v>
      </c>
      <c r="C158" s="136"/>
      <c r="D158" s="136">
        <v>1.08</v>
      </c>
      <c r="E158" s="136">
        <v>1.26</v>
      </c>
      <c r="F158" s="136">
        <v>1.62</v>
      </c>
      <c r="G158" s="136">
        <v>1.62</v>
      </c>
      <c r="H158" s="136">
        <v>1.82</v>
      </c>
      <c r="I158" s="135">
        <f t="shared" si="2"/>
        <v>1.7200000000000002</v>
      </c>
    </row>
    <row r="159" spans="2:9" ht="12.75">
      <c r="B159">
        <v>155</v>
      </c>
      <c r="C159" s="136"/>
      <c r="D159" s="136">
        <v>1.08</v>
      </c>
      <c r="E159" s="136">
        <v>1.26</v>
      </c>
      <c r="F159" s="136">
        <v>1.62</v>
      </c>
      <c r="G159" s="136">
        <v>1.62</v>
      </c>
      <c r="H159" s="136">
        <v>1.82</v>
      </c>
      <c r="I159" s="135">
        <f t="shared" si="2"/>
        <v>1.7200000000000002</v>
      </c>
    </row>
    <row r="160" spans="2:9" ht="12.75">
      <c r="B160">
        <v>156</v>
      </c>
      <c r="C160" s="136"/>
      <c r="D160" s="136">
        <v>1.08</v>
      </c>
      <c r="E160" s="136">
        <v>1.26</v>
      </c>
      <c r="F160" s="136">
        <v>1.62</v>
      </c>
      <c r="G160" s="136">
        <v>1.62</v>
      </c>
      <c r="H160" s="136">
        <v>1.82</v>
      </c>
      <c r="I160" s="135">
        <f t="shared" si="2"/>
        <v>1.7200000000000002</v>
      </c>
    </row>
    <row r="161" spans="2:9" ht="12.75">
      <c r="B161">
        <v>157</v>
      </c>
      <c r="C161" s="136"/>
      <c r="D161" s="136">
        <v>1.08</v>
      </c>
      <c r="E161" s="136">
        <v>1.26</v>
      </c>
      <c r="F161" s="136">
        <v>1.62</v>
      </c>
      <c r="G161" s="136">
        <v>1.62</v>
      </c>
      <c r="H161" s="136">
        <v>1.82</v>
      </c>
      <c r="I161" s="135">
        <f t="shared" si="2"/>
        <v>1.7200000000000002</v>
      </c>
    </row>
    <row r="162" spans="2:9" ht="12.75">
      <c r="B162">
        <v>158</v>
      </c>
      <c r="C162" s="136"/>
      <c r="D162" s="136">
        <v>1.08</v>
      </c>
      <c r="E162" s="136">
        <v>1.26</v>
      </c>
      <c r="F162" s="136">
        <v>1.62</v>
      </c>
      <c r="G162" s="136">
        <v>1.62</v>
      </c>
      <c r="H162" s="136">
        <v>1.82</v>
      </c>
      <c r="I162" s="135">
        <f t="shared" si="2"/>
        <v>1.7200000000000002</v>
      </c>
    </row>
    <row r="163" spans="2:9" ht="12.75">
      <c r="B163">
        <v>159</v>
      </c>
      <c r="C163" s="136"/>
      <c r="D163" s="136">
        <v>1.08</v>
      </c>
      <c r="E163" s="136">
        <v>1.26</v>
      </c>
      <c r="F163" s="136">
        <v>1.62</v>
      </c>
      <c r="G163" s="136">
        <v>1.62</v>
      </c>
      <c r="H163" s="136">
        <v>1.82</v>
      </c>
      <c r="I163" s="135">
        <f t="shared" si="2"/>
        <v>1.7200000000000002</v>
      </c>
    </row>
    <row r="164" spans="2:9" ht="12.75">
      <c r="B164">
        <v>160</v>
      </c>
      <c r="C164" s="136"/>
      <c r="D164" s="136">
        <v>1.11</v>
      </c>
      <c r="E164" s="136">
        <v>1.29</v>
      </c>
      <c r="F164" s="136">
        <v>1.66</v>
      </c>
      <c r="G164" s="136">
        <v>1.66</v>
      </c>
      <c r="H164" s="136">
        <v>1.86</v>
      </c>
      <c r="I164" s="135">
        <f t="shared" si="2"/>
        <v>1.76</v>
      </c>
    </row>
    <row r="165" spans="2:9" ht="12.75">
      <c r="B165">
        <v>161</v>
      </c>
      <c r="C165" s="136"/>
      <c r="D165" s="136">
        <v>1.11</v>
      </c>
      <c r="E165" s="136">
        <v>1.29</v>
      </c>
      <c r="F165" s="136">
        <v>1.66</v>
      </c>
      <c r="G165" s="136">
        <v>1.66</v>
      </c>
      <c r="H165" s="136">
        <v>1.86</v>
      </c>
      <c r="I165" s="135">
        <f t="shared" si="2"/>
        <v>1.76</v>
      </c>
    </row>
    <row r="166" spans="2:9" ht="12.75">
      <c r="B166">
        <v>162</v>
      </c>
      <c r="C166" s="136"/>
      <c r="D166" s="136">
        <v>1.11</v>
      </c>
      <c r="E166" s="136">
        <v>1.29</v>
      </c>
      <c r="F166" s="136">
        <v>1.66</v>
      </c>
      <c r="G166" s="136">
        <v>1.66</v>
      </c>
      <c r="H166" s="136">
        <v>1.86</v>
      </c>
      <c r="I166" s="135">
        <f t="shared" si="2"/>
        <v>1.76</v>
      </c>
    </row>
    <row r="167" spans="2:9" ht="12.75">
      <c r="B167">
        <v>163</v>
      </c>
      <c r="C167" s="136"/>
      <c r="D167" s="136">
        <v>1.11</v>
      </c>
      <c r="E167" s="136">
        <v>1.29</v>
      </c>
      <c r="F167" s="136">
        <v>1.66</v>
      </c>
      <c r="G167" s="136">
        <v>1.66</v>
      </c>
      <c r="H167" s="136">
        <v>1.86</v>
      </c>
      <c r="I167" s="135">
        <f t="shared" si="2"/>
        <v>1.76</v>
      </c>
    </row>
    <row r="168" spans="2:9" ht="12.75">
      <c r="B168">
        <v>164</v>
      </c>
      <c r="C168" s="136"/>
      <c r="D168" s="136">
        <v>1.11</v>
      </c>
      <c r="E168" s="136">
        <v>1.29</v>
      </c>
      <c r="F168" s="136">
        <v>1.66</v>
      </c>
      <c r="G168" s="136">
        <v>1.66</v>
      </c>
      <c r="H168" s="136">
        <v>1.86</v>
      </c>
      <c r="I168" s="135">
        <f t="shared" si="2"/>
        <v>1.76</v>
      </c>
    </row>
    <row r="169" spans="2:9" ht="12.75">
      <c r="B169">
        <v>165</v>
      </c>
      <c r="C169" s="136"/>
      <c r="D169" s="136">
        <v>1.11</v>
      </c>
      <c r="E169" s="136">
        <v>1.29</v>
      </c>
      <c r="F169" s="136">
        <v>1.66</v>
      </c>
      <c r="G169" s="136">
        <v>1.66</v>
      </c>
      <c r="H169" s="136">
        <v>1.86</v>
      </c>
      <c r="I169" s="135">
        <f t="shared" si="2"/>
        <v>1.76</v>
      </c>
    </row>
    <row r="170" spans="2:9" ht="12.75">
      <c r="B170">
        <v>166</v>
      </c>
      <c r="C170" s="136"/>
      <c r="D170" s="136">
        <v>1.11</v>
      </c>
      <c r="E170" s="136">
        <v>1.29</v>
      </c>
      <c r="F170" s="136">
        <v>1.66</v>
      </c>
      <c r="G170" s="136">
        <v>1.66</v>
      </c>
      <c r="H170" s="136">
        <v>1.86</v>
      </c>
      <c r="I170" s="135">
        <f t="shared" si="2"/>
        <v>1.76</v>
      </c>
    </row>
    <row r="171" spans="2:9" ht="12.75">
      <c r="B171">
        <v>167</v>
      </c>
      <c r="C171" s="136"/>
      <c r="D171" s="136">
        <v>1.11</v>
      </c>
      <c r="E171" s="136">
        <v>1.29</v>
      </c>
      <c r="F171" s="136">
        <v>1.66</v>
      </c>
      <c r="G171" s="136">
        <v>1.66</v>
      </c>
      <c r="H171" s="136">
        <v>1.86</v>
      </c>
      <c r="I171" s="135">
        <f t="shared" si="2"/>
        <v>1.76</v>
      </c>
    </row>
    <row r="172" spans="2:9" ht="12.75">
      <c r="B172">
        <v>168</v>
      </c>
      <c r="C172" s="136"/>
      <c r="D172" s="136">
        <v>1.11</v>
      </c>
      <c r="E172" s="136">
        <v>1.29</v>
      </c>
      <c r="F172" s="136">
        <v>1.66</v>
      </c>
      <c r="G172" s="136">
        <v>1.66</v>
      </c>
      <c r="H172" s="136">
        <v>1.86</v>
      </c>
      <c r="I172" s="135">
        <f t="shared" si="2"/>
        <v>1.76</v>
      </c>
    </row>
    <row r="173" spans="2:9" ht="12.75">
      <c r="B173">
        <v>169</v>
      </c>
      <c r="C173" s="136"/>
      <c r="D173" s="136">
        <v>1.11</v>
      </c>
      <c r="E173" s="136">
        <v>1.29</v>
      </c>
      <c r="F173" s="136">
        <v>1.66</v>
      </c>
      <c r="G173" s="136">
        <v>1.66</v>
      </c>
      <c r="H173" s="136">
        <v>1.86</v>
      </c>
      <c r="I173" s="135">
        <f t="shared" si="2"/>
        <v>1.76</v>
      </c>
    </row>
    <row r="174" spans="2:9" ht="12.75">
      <c r="B174">
        <v>170</v>
      </c>
      <c r="C174" s="136"/>
      <c r="D174" s="136">
        <v>1.11</v>
      </c>
      <c r="E174" s="136">
        <v>1.29</v>
      </c>
      <c r="F174" s="136">
        <v>1.66</v>
      </c>
      <c r="G174" s="136">
        <v>1.66</v>
      </c>
      <c r="H174" s="136">
        <v>1.86</v>
      </c>
      <c r="I174" s="135">
        <f t="shared" si="2"/>
        <v>1.76</v>
      </c>
    </row>
    <row r="175" spans="2:9" ht="12.75">
      <c r="B175">
        <v>171</v>
      </c>
      <c r="C175" s="136"/>
      <c r="D175" s="136">
        <v>1.11</v>
      </c>
      <c r="E175" s="136">
        <v>1.29</v>
      </c>
      <c r="F175" s="136">
        <v>1.66</v>
      </c>
      <c r="G175" s="136">
        <v>1.66</v>
      </c>
      <c r="H175" s="136">
        <v>1.86</v>
      </c>
      <c r="I175" s="135">
        <f t="shared" si="2"/>
        <v>1.76</v>
      </c>
    </row>
    <row r="176" spans="2:9" ht="12.75">
      <c r="B176">
        <v>172</v>
      </c>
      <c r="C176" s="136"/>
      <c r="D176" s="136">
        <v>1.11</v>
      </c>
      <c r="E176" s="136">
        <v>1.29</v>
      </c>
      <c r="F176" s="136">
        <v>1.66</v>
      </c>
      <c r="G176" s="136">
        <v>1.66</v>
      </c>
      <c r="H176" s="136">
        <v>1.86</v>
      </c>
      <c r="I176" s="135">
        <f t="shared" si="2"/>
        <v>1.76</v>
      </c>
    </row>
    <row r="177" spans="2:9" ht="12.75">
      <c r="B177">
        <v>173</v>
      </c>
      <c r="C177" s="136"/>
      <c r="D177" s="136">
        <v>1.11</v>
      </c>
      <c r="E177" s="136">
        <v>1.29</v>
      </c>
      <c r="F177" s="136">
        <v>1.66</v>
      </c>
      <c r="G177" s="136">
        <v>1.66</v>
      </c>
      <c r="H177" s="136">
        <v>1.86</v>
      </c>
      <c r="I177" s="135">
        <f t="shared" si="2"/>
        <v>1.76</v>
      </c>
    </row>
    <row r="178" spans="2:9" ht="12.75">
      <c r="B178">
        <v>174</v>
      </c>
      <c r="C178" s="136"/>
      <c r="D178" s="136">
        <v>1.11</v>
      </c>
      <c r="E178" s="136">
        <v>1.29</v>
      </c>
      <c r="F178" s="136">
        <v>1.66</v>
      </c>
      <c r="G178" s="136">
        <v>1.66</v>
      </c>
      <c r="H178" s="136">
        <v>1.86</v>
      </c>
      <c r="I178" s="135">
        <f t="shared" si="2"/>
        <v>1.76</v>
      </c>
    </row>
    <row r="179" spans="2:9" ht="12.75">
      <c r="B179">
        <v>175</v>
      </c>
      <c r="C179" s="136"/>
      <c r="D179" s="136">
        <v>1.11</v>
      </c>
      <c r="E179" s="136">
        <v>1.29</v>
      </c>
      <c r="F179" s="136">
        <v>1.66</v>
      </c>
      <c r="G179" s="136">
        <v>1.66</v>
      </c>
      <c r="H179" s="136">
        <v>1.86</v>
      </c>
      <c r="I179" s="135">
        <f t="shared" si="2"/>
        <v>1.76</v>
      </c>
    </row>
    <row r="180" spans="2:9" ht="12.75">
      <c r="B180">
        <v>176</v>
      </c>
      <c r="C180" s="136"/>
      <c r="D180" s="136">
        <v>1.11</v>
      </c>
      <c r="E180" s="136">
        <v>1.29</v>
      </c>
      <c r="F180" s="136">
        <v>1.66</v>
      </c>
      <c r="G180" s="136">
        <v>1.66</v>
      </c>
      <c r="H180" s="136">
        <v>1.86</v>
      </c>
      <c r="I180" s="135">
        <f t="shared" si="2"/>
        <v>1.76</v>
      </c>
    </row>
    <row r="181" spans="2:9" ht="12.75">
      <c r="B181">
        <v>177</v>
      </c>
      <c r="C181" s="136"/>
      <c r="D181" s="136">
        <v>1.11</v>
      </c>
      <c r="E181" s="136">
        <v>1.29</v>
      </c>
      <c r="F181" s="136">
        <v>1.66</v>
      </c>
      <c r="G181" s="136">
        <v>1.66</v>
      </c>
      <c r="H181" s="136">
        <v>1.86</v>
      </c>
      <c r="I181" s="135">
        <f t="shared" si="2"/>
        <v>1.76</v>
      </c>
    </row>
    <row r="182" spans="2:9" ht="12.75">
      <c r="B182">
        <v>178</v>
      </c>
      <c r="C182" s="136"/>
      <c r="D182" s="136">
        <v>1.11</v>
      </c>
      <c r="E182" s="136">
        <v>1.29</v>
      </c>
      <c r="F182" s="136">
        <v>1.66</v>
      </c>
      <c r="G182" s="136">
        <v>1.66</v>
      </c>
      <c r="H182" s="136">
        <v>1.86</v>
      </c>
      <c r="I182" s="135">
        <f t="shared" si="2"/>
        <v>1.76</v>
      </c>
    </row>
    <row r="183" spans="2:9" ht="12.75">
      <c r="B183">
        <v>179</v>
      </c>
      <c r="C183" s="136"/>
      <c r="D183" s="136">
        <v>1.11</v>
      </c>
      <c r="E183" s="136">
        <v>1.29</v>
      </c>
      <c r="F183" s="136">
        <v>1.66</v>
      </c>
      <c r="G183" s="136">
        <v>1.66</v>
      </c>
      <c r="H183" s="136">
        <v>1.86</v>
      </c>
      <c r="I183" s="135">
        <f t="shared" si="2"/>
        <v>1.76</v>
      </c>
    </row>
    <row r="184" spans="2:9" ht="12.75">
      <c r="B184">
        <v>180</v>
      </c>
      <c r="C184" s="136"/>
      <c r="D184" s="136">
        <v>1.11</v>
      </c>
      <c r="E184" s="136">
        <v>1.29</v>
      </c>
      <c r="F184" s="136">
        <v>1.66</v>
      </c>
      <c r="G184" s="136">
        <v>1.66</v>
      </c>
      <c r="H184" s="136">
        <v>1.86</v>
      </c>
      <c r="I184" s="135">
        <f t="shared" si="2"/>
        <v>1.76</v>
      </c>
    </row>
    <row r="185" spans="2:9" ht="12.75">
      <c r="B185">
        <v>181</v>
      </c>
      <c r="C185" s="136"/>
      <c r="D185" s="136">
        <v>1.11</v>
      </c>
      <c r="E185" s="136">
        <v>1.29</v>
      </c>
      <c r="F185" s="136">
        <v>1.66</v>
      </c>
      <c r="G185" s="136">
        <v>1.66</v>
      </c>
      <c r="H185" s="136">
        <v>1.86</v>
      </c>
      <c r="I185" s="135">
        <f t="shared" si="2"/>
        <v>1.76</v>
      </c>
    </row>
    <row r="186" spans="2:9" ht="12.75">
      <c r="B186">
        <v>182</v>
      </c>
      <c r="C186" s="136"/>
      <c r="D186" s="136">
        <v>1.11</v>
      </c>
      <c r="E186" s="136">
        <v>1.29</v>
      </c>
      <c r="F186" s="136">
        <v>1.66</v>
      </c>
      <c r="G186" s="136">
        <v>1.66</v>
      </c>
      <c r="H186" s="136">
        <v>1.86</v>
      </c>
      <c r="I186" s="135">
        <f t="shared" si="2"/>
        <v>1.76</v>
      </c>
    </row>
    <row r="187" spans="2:9" ht="12.75">
      <c r="B187">
        <v>183</v>
      </c>
      <c r="C187" s="136"/>
      <c r="D187" s="136">
        <v>1.11</v>
      </c>
      <c r="E187" s="136">
        <v>1.29</v>
      </c>
      <c r="F187" s="136">
        <v>1.66</v>
      </c>
      <c r="G187" s="136">
        <v>1.66</v>
      </c>
      <c r="H187" s="136">
        <v>1.86</v>
      </c>
      <c r="I187" s="135">
        <f t="shared" si="2"/>
        <v>1.76</v>
      </c>
    </row>
    <row r="188" spans="2:9" ht="12.75">
      <c r="B188">
        <v>184</v>
      </c>
      <c r="C188" s="136"/>
      <c r="D188" s="136">
        <v>1.11</v>
      </c>
      <c r="E188" s="136">
        <v>1.29</v>
      </c>
      <c r="F188" s="136">
        <v>1.66</v>
      </c>
      <c r="G188" s="136">
        <v>1.66</v>
      </c>
      <c r="H188" s="136">
        <v>1.86</v>
      </c>
      <c r="I188" s="135">
        <f t="shared" si="2"/>
        <v>1.76</v>
      </c>
    </row>
    <row r="189" spans="2:9" ht="12.75">
      <c r="B189">
        <v>185</v>
      </c>
      <c r="C189" s="136"/>
      <c r="D189" s="136">
        <v>1.11</v>
      </c>
      <c r="E189" s="136">
        <v>1.29</v>
      </c>
      <c r="F189" s="136">
        <v>1.66</v>
      </c>
      <c r="G189" s="136">
        <v>1.66</v>
      </c>
      <c r="H189" s="136">
        <v>1.86</v>
      </c>
      <c r="I189" s="135">
        <f t="shared" si="2"/>
        <v>1.76</v>
      </c>
    </row>
    <row r="190" spans="2:9" ht="12.75">
      <c r="B190">
        <v>186</v>
      </c>
      <c r="C190" s="136"/>
      <c r="D190" s="136">
        <v>1.11</v>
      </c>
      <c r="E190" s="136">
        <v>1.29</v>
      </c>
      <c r="F190" s="136">
        <v>1.66</v>
      </c>
      <c r="G190" s="136">
        <v>1.66</v>
      </c>
      <c r="H190" s="136">
        <v>1.86</v>
      </c>
      <c r="I190" s="135">
        <f t="shared" si="2"/>
        <v>1.76</v>
      </c>
    </row>
    <row r="191" spans="2:9" ht="12.75">
      <c r="B191">
        <v>187</v>
      </c>
      <c r="C191" s="136"/>
      <c r="D191" s="136">
        <v>1.11</v>
      </c>
      <c r="E191" s="136">
        <v>1.29</v>
      </c>
      <c r="F191" s="136">
        <v>1.66</v>
      </c>
      <c r="G191" s="136">
        <v>1.66</v>
      </c>
      <c r="H191" s="136">
        <v>1.86</v>
      </c>
      <c r="I191" s="135">
        <f t="shared" si="2"/>
        <v>1.76</v>
      </c>
    </row>
    <row r="192" spans="2:9" ht="12.75">
      <c r="B192">
        <v>188</v>
      </c>
      <c r="C192" s="136"/>
      <c r="D192" s="136">
        <v>1.11</v>
      </c>
      <c r="E192" s="136">
        <v>1.29</v>
      </c>
      <c r="F192" s="136">
        <v>1.66</v>
      </c>
      <c r="G192" s="136">
        <v>1.66</v>
      </c>
      <c r="H192" s="136">
        <v>1.86</v>
      </c>
      <c r="I192" s="135">
        <f t="shared" si="2"/>
        <v>1.76</v>
      </c>
    </row>
    <row r="193" spans="2:9" ht="12.75">
      <c r="B193">
        <v>189</v>
      </c>
      <c r="C193" s="136"/>
      <c r="D193" s="136">
        <v>1.11</v>
      </c>
      <c r="E193" s="136">
        <v>1.29</v>
      </c>
      <c r="F193" s="136">
        <v>1.66</v>
      </c>
      <c r="G193" s="136">
        <v>1.66</v>
      </c>
      <c r="H193" s="136">
        <v>1.86</v>
      </c>
      <c r="I193" s="135">
        <f t="shared" si="2"/>
        <v>1.76</v>
      </c>
    </row>
    <row r="194" spans="2:9" ht="12.75">
      <c r="B194">
        <v>190</v>
      </c>
      <c r="C194" s="136"/>
      <c r="D194" s="136">
        <v>1.11</v>
      </c>
      <c r="E194" s="136">
        <v>1.29</v>
      </c>
      <c r="F194" s="136">
        <v>1.66</v>
      </c>
      <c r="G194" s="136">
        <v>1.66</v>
      </c>
      <c r="H194" s="136">
        <v>1.86</v>
      </c>
      <c r="I194" s="135">
        <f t="shared" si="2"/>
        <v>1.76</v>
      </c>
    </row>
    <row r="195" spans="2:9" ht="12.75">
      <c r="B195">
        <v>191</v>
      </c>
      <c r="C195" s="136"/>
      <c r="D195" s="136">
        <v>1.11</v>
      </c>
      <c r="E195" s="136">
        <v>1.29</v>
      </c>
      <c r="F195" s="136">
        <v>1.66</v>
      </c>
      <c r="G195" s="136">
        <v>1.66</v>
      </c>
      <c r="H195" s="136">
        <v>1.86</v>
      </c>
      <c r="I195" s="135">
        <f t="shared" si="2"/>
        <v>1.76</v>
      </c>
    </row>
    <row r="196" spans="2:9" ht="12.75">
      <c r="B196">
        <v>192</v>
      </c>
      <c r="C196" s="136"/>
      <c r="D196" s="136">
        <v>1.11</v>
      </c>
      <c r="E196" s="136">
        <v>1.29</v>
      </c>
      <c r="F196" s="136">
        <v>1.66</v>
      </c>
      <c r="G196" s="136">
        <v>1.66</v>
      </c>
      <c r="H196" s="136">
        <v>1.86</v>
      </c>
      <c r="I196" s="135">
        <f t="shared" si="2"/>
        <v>1.76</v>
      </c>
    </row>
    <row r="197" spans="2:9" ht="12.75">
      <c r="B197">
        <v>193</v>
      </c>
      <c r="C197" s="136"/>
      <c r="D197" s="136">
        <v>1.11</v>
      </c>
      <c r="E197" s="136">
        <v>1.29</v>
      </c>
      <c r="F197" s="136">
        <v>1.66</v>
      </c>
      <c r="G197" s="136">
        <v>1.66</v>
      </c>
      <c r="H197" s="136">
        <v>1.86</v>
      </c>
      <c r="I197" s="135">
        <f aca="true" t="shared" si="3" ref="I197:I260">AVERAGE(F197,H197)</f>
        <v>1.76</v>
      </c>
    </row>
    <row r="198" spans="2:9" ht="12.75">
      <c r="B198">
        <v>194</v>
      </c>
      <c r="C198" s="136"/>
      <c r="D198" s="136">
        <v>1.11</v>
      </c>
      <c r="E198" s="136">
        <v>1.29</v>
      </c>
      <c r="F198" s="136">
        <v>1.66</v>
      </c>
      <c r="G198" s="136">
        <v>1.66</v>
      </c>
      <c r="H198" s="136">
        <v>1.86</v>
      </c>
      <c r="I198" s="135">
        <f t="shared" si="3"/>
        <v>1.76</v>
      </c>
    </row>
    <row r="199" spans="2:9" ht="12.75">
      <c r="B199">
        <v>195</v>
      </c>
      <c r="C199" s="136"/>
      <c r="D199" s="136">
        <v>1.11</v>
      </c>
      <c r="E199" s="136">
        <v>1.29</v>
      </c>
      <c r="F199" s="136">
        <v>1.66</v>
      </c>
      <c r="G199" s="136">
        <v>1.66</v>
      </c>
      <c r="H199" s="136">
        <v>1.86</v>
      </c>
      <c r="I199" s="135">
        <f t="shared" si="3"/>
        <v>1.76</v>
      </c>
    </row>
    <row r="200" spans="2:9" ht="12.75">
      <c r="B200">
        <v>196</v>
      </c>
      <c r="C200" s="136"/>
      <c r="D200" s="136">
        <v>1.11</v>
      </c>
      <c r="E200" s="136">
        <v>1.29</v>
      </c>
      <c r="F200" s="136">
        <v>1.66</v>
      </c>
      <c r="G200" s="136">
        <v>1.66</v>
      </c>
      <c r="H200" s="136">
        <v>1.86</v>
      </c>
      <c r="I200" s="135">
        <f t="shared" si="3"/>
        <v>1.76</v>
      </c>
    </row>
    <row r="201" spans="2:9" ht="12.75">
      <c r="B201">
        <v>197</v>
      </c>
      <c r="C201" s="136"/>
      <c r="D201" s="136">
        <v>1.11</v>
      </c>
      <c r="E201" s="136">
        <v>1.29</v>
      </c>
      <c r="F201" s="136">
        <v>1.66</v>
      </c>
      <c r="G201" s="136">
        <v>1.66</v>
      </c>
      <c r="H201" s="136">
        <v>1.86</v>
      </c>
      <c r="I201" s="135">
        <f t="shared" si="3"/>
        <v>1.76</v>
      </c>
    </row>
    <row r="202" spans="2:9" ht="12.75">
      <c r="B202">
        <v>198</v>
      </c>
      <c r="C202" s="136"/>
      <c r="D202" s="136">
        <v>1.11</v>
      </c>
      <c r="E202" s="136">
        <v>1.29</v>
      </c>
      <c r="F202" s="136">
        <v>1.66</v>
      </c>
      <c r="G202" s="136">
        <v>1.66</v>
      </c>
      <c r="H202" s="136">
        <v>1.86</v>
      </c>
      <c r="I202" s="135">
        <f t="shared" si="3"/>
        <v>1.76</v>
      </c>
    </row>
    <row r="203" spans="2:9" ht="12.75">
      <c r="B203">
        <v>199</v>
      </c>
      <c r="C203" s="136"/>
      <c r="D203" s="136">
        <v>1.11</v>
      </c>
      <c r="E203" s="136">
        <v>1.29</v>
      </c>
      <c r="F203" s="136">
        <v>1.66</v>
      </c>
      <c r="G203" s="136">
        <v>1.66</v>
      </c>
      <c r="H203" s="136">
        <v>1.86</v>
      </c>
      <c r="I203" s="135">
        <f t="shared" si="3"/>
        <v>1.76</v>
      </c>
    </row>
    <row r="204" spans="2:9" ht="12.75">
      <c r="B204">
        <v>200</v>
      </c>
      <c r="C204" s="136">
        <v>1.05</v>
      </c>
      <c r="D204" s="136">
        <v>1.14</v>
      </c>
      <c r="E204" s="136">
        <v>1.32</v>
      </c>
      <c r="F204" s="136">
        <v>1.7</v>
      </c>
      <c r="G204" s="136">
        <v>1.7</v>
      </c>
      <c r="H204" s="136">
        <v>1.9</v>
      </c>
      <c r="I204" s="135">
        <f t="shared" si="3"/>
        <v>1.7999999999999998</v>
      </c>
    </row>
    <row r="205" spans="2:9" ht="12.75">
      <c r="B205">
        <v>201</v>
      </c>
      <c r="C205" s="136">
        <v>1.05</v>
      </c>
      <c r="D205" s="136">
        <v>1.14</v>
      </c>
      <c r="E205" s="136">
        <v>1.32</v>
      </c>
      <c r="F205" s="136">
        <v>1.7</v>
      </c>
      <c r="G205" s="136">
        <v>1.7</v>
      </c>
      <c r="H205" s="136">
        <v>1.9</v>
      </c>
      <c r="I205" s="135">
        <f t="shared" si="3"/>
        <v>1.7999999999999998</v>
      </c>
    </row>
    <row r="206" spans="2:9" ht="12.75">
      <c r="B206">
        <v>202</v>
      </c>
      <c r="C206" s="136">
        <v>1.05</v>
      </c>
      <c r="D206" s="136">
        <v>1.14</v>
      </c>
      <c r="E206" s="136">
        <v>1.32</v>
      </c>
      <c r="F206" s="136">
        <v>1.7</v>
      </c>
      <c r="G206" s="136">
        <v>1.7</v>
      </c>
      <c r="H206" s="136">
        <v>1.9</v>
      </c>
      <c r="I206" s="135">
        <f t="shared" si="3"/>
        <v>1.7999999999999998</v>
      </c>
    </row>
    <row r="207" spans="2:9" ht="12.75">
      <c r="B207">
        <v>203</v>
      </c>
      <c r="C207" s="136">
        <v>1.05</v>
      </c>
      <c r="D207" s="136">
        <v>1.14</v>
      </c>
      <c r="E207" s="136">
        <v>1.32</v>
      </c>
      <c r="F207" s="136">
        <v>1.7</v>
      </c>
      <c r="G207" s="136">
        <v>1.7</v>
      </c>
      <c r="H207" s="136">
        <v>1.9</v>
      </c>
      <c r="I207" s="135">
        <f t="shared" si="3"/>
        <v>1.7999999999999998</v>
      </c>
    </row>
    <row r="208" spans="2:9" ht="12.75">
      <c r="B208">
        <v>204</v>
      </c>
      <c r="C208" s="136">
        <v>1.05</v>
      </c>
      <c r="D208" s="136">
        <v>1.14</v>
      </c>
      <c r="E208" s="136">
        <v>1.32</v>
      </c>
      <c r="F208" s="136">
        <v>1.7</v>
      </c>
      <c r="G208" s="136">
        <v>1.7</v>
      </c>
      <c r="H208" s="136">
        <v>1.9</v>
      </c>
      <c r="I208" s="135">
        <f t="shared" si="3"/>
        <v>1.7999999999999998</v>
      </c>
    </row>
    <row r="209" spans="2:9" ht="12.75">
      <c r="B209">
        <v>205</v>
      </c>
      <c r="C209" s="136">
        <v>1.05</v>
      </c>
      <c r="D209" s="136">
        <v>1.14</v>
      </c>
      <c r="E209" s="136">
        <v>1.32</v>
      </c>
      <c r="F209" s="136">
        <v>1.7</v>
      </c>
      <c r="G209" s="136">
        <v>1.7</v>
      </c>
      <c r="H209" s="136">
        <v>1.9</v>
      </c>
      <c r="I209" s="135">
        <f t="shared" si="3"/>
        <v>1.7999999999999998</v>
      </c>
    </row>
    <row r="210" spans="2:9" ht="12.75">
      <c r="B210">
        <v>206</v>
      </c>
      <c r="C210" s="136">
        <v>1.05</v>
      </c>
      <c r="D210" s="136">
        <v>1.14</v>
      </c>
      <c r="E210" s="136">
        <v>1.32</v>
      </c>
      <c r="F210" s="136">
        <v>1.7</v>
      </c>
      <c r="G210" s="136">
        <v>1.7</v>
      </c>
      <c r="H210" s="136">
        <v>1.9</v>
      </c>
      <c r="I210" s="135">
        <f t="shared" si="3"/>
        <v>1.7999999999999998</v>
      </c>
    </row>
    <row r="211" spans="2:9" ht="12.75">
      <c r="B211">
        <v>207</v>
      </c>
      <c r="C211" s="136">
        <v>1.05</v>
      </c>
      <c r="D211" s="136">
        <v>1.14</v>
      </c>
      <c r="E211" s="136">
        <v>1.32</v>
      </c>
      <c r="F211" s="136">
        <v>1.7</v>
      </c>
      <c r="G211" s="136">
        <v>1.7</v>
      </c>
      <c r="H211" s="136">
        <v>1.9</v>
      </c>
      <c r="I211" s="135">
        <f t="shared" si="3"/>
        <v>1.7999999999999998</v>
      </c>
    </row>
    <row r="212" spans="2:9" ht="12.75">
      <c r="B212">
        <v>208</v>
      </c>
      <c r="C212" s="136">
        <v>1.05</v>
      </c>
      <c r="D212" s="136">
        <v>1.14</v>
      </c>
      <c r="E212" s="136">
        <v>1.32</v>
      </c>
      <c r="F212" s="136">
        <v>1.7</v>
      </c>
      <c r="G212" s="136">
        <v>1.7</v>
      </c>
      <c r="H212" s="136">
        <v>1.9</v>
      </c>
      <c r="I212" s="135">
        <f t="shared" si="3"/>
        <v>1.7999999999999998</v>
      </c>
    </row>
    <row r="213" spans="2:9" ht="12.75">
      <c r="B213">
        <v>209</v>
      </c>
      <c r="C213" s="136">
        <v>1.05</v>
      </c>
      <c r="D213" s="136">
        <v>1.14</v>
      </c>
      <c r="E213" s="136">
        <v>1.32</v>
      </c>
      <c r="F213" s="136">
        <v>1.7</v>
      </c>
      <c r="G213" s="136">
        <v>1.7</v>
      </c>
      <c r="H213" s="136">
        <v>1.9</v>
      </c>
      <c r="I213" s="135">
        <f t="shared" si="3"/>
        <v>1.7999999999999998</v>
      </c>
    </row>
    <row r="214" spans="2:9" ht="12.75">
      <c r="B214">
        <v>210</v>
      </c>
      <c r="C214" s="136">
        <v>1.05</v>
      </c>
      <c r="D214" s="136">
        <v>1.14</v>
      </c>
      <c r="E214" s="136">
        <v>1.32</v>
      </c>
      <c r="F214" s="136">
        <v>1.7</v>
      </c>
      <c r="G214" s="136">
        <v>1.7</v>
      </c>
      <c r="H214" s="136">
        <v>1.9</v>
      </c>
      <c r="I214" s="135">
        <f t="shared" si="3"/>
        <v>1.7999999999999998</v>
      </c>
    </row>
    <row r="215" spans="2:9" ht="12.75">
      <c r="B215">
        <v>211</v>
      </c>
      <c r="C215" s="136">
        <v>1.05</v>
      </c>
      <c r="D215" s="136">
        <v>1.14</v>
      </c>
      <c r="E215" s="136">
        <v>1.32</v>
      </c>
      <c r="F215" s="136">
        <v>1.7</v>
      </c>
      <c r="G215" s="136">
        <v>1.7</v>
      </c>
      <c r="H215" s="136">
        <v>1.9</v>
      </c>
      <c r="I215" s="135">
        <f t="shared" si="3"/>
        <v>1.7999999999999998</v>
      </c>
    </row>
    <row r="216" spans="2:9" ht="12.75">
      <c r="B216">
        <v>212</v>
      </c>
      <c r="C216" s="136">
        <v>1.05</v>
      </c>
      <c r="D216" s="136">
        <v>1.14</v>
      </c>
      <c r="E216" s="136">
        <v>1.32</v>
      </c>
      <c r="F216" s="136">
        <v>1.7</v>
      </c>
      <c r="G216" s="136">
        <v>1.7</v>
      </c>
      <c r="H216" s="136">
        <v>1.9</v>
      </c>
      <c r="I216" s="135">
        <f t="shared" si="3"/>
        <v>1.7999999999999998</v>
      </c>
    </row>
    <row r="217" spans="2:9" ht="12.75">
      <c r="B217">
        <v>213</v>
      </c>
      <c r="C217" s="136">
        <v>1.05</v>
      </c>
      <c r="D217" s="136">
        <v>1.14</v>
      </c>
      <c r="E217" s="136">
        <v>1.32</v>
      </c>
      <c r="F217" s="136">
        <v>1.7</v>
      </c>
      <c r="G217" s="136">
        <v>1.7</v>
      </c>
      <c r="H217" s="136">
        <v>1.9</v>
      </c>
      <c r="I217" s="135">
        <f t="shared" si="3"/>
        <v>1.7999999999999998</v>
      </c>
    </row>
    <row r="218" spans="2:9" ht="12.75">
      <c r="B218">
        <v>214</v>
      </c>
      <c r="C218" s="136">
        <v>1.05</v>
      </c>
      <c r="D218" s="136">
        <v>1.14</v>
      </c>
      <c r="E218" s="136">
        <v>1.32</v>
      </c>
      <c r="F218" s="136">
        <v>1.7</v>
      </c>
      <c r="G218" s="136">
        <v>1.7</v>
      </c>
      <c r="H218" s="136">
        <v>1.9</v>
      </c>
      <c r="I218" s="135">
        <f t="shared" si="3"/>
        <v>1.7999999999999998</v>
      </c>
    </row>
    <row r="219" spans="2:9" ht="12.75">
      <c r="B219">
        <v>215</v>
      </c>
      <c r="C219" s="136">
        <v>1.05</v>
      </c>
      <c r="D219" s="136">
        <v>1.14</v>
      </c>
      <c r="E219" s="136">
        <v>1.32</v>
      </c>
      <c r="F219" s="136">
        <v>1.7</v>
      </c>
      <c r="G219" s="136">
        <v>1.7</v>
      </c>
      <c r="H219" s="136">
        <v>1.9</v>
      </c>
      <c r="I219" s="135">
        <f t="shared" si="3"/>
        <v>1.7999999999999998</v>
      </c>
    </row>
    <row r="220" spans="2:9" ht="12.75">
      <c r="B220">
        <v>216</v>
      </c>
      <c r="C220" s="136">
        <v>1.05</v>
      </c>
      <c r="D220" s="136">
        <v>1.14</v>
      </c>
      <c r="E220" s="136">
        <v>1.32</v>
      </c>
      <c r="F220" s="136">
        <v>1.7</v>
      </c>
      <c r="G220" s="136">
        <v>1.7</v>
      </c>
      <c r="H220" s="136">
        <v>1.9</v>
      </c>
      <c r="I220" s="135">
        <f t="shared" si="3"/>
        <v>1.7999999999999998</v>
      </c>
    </row>
    <row r="221" spans="2:9" ht="12.75">
      <c r="B221">
        <v>217</v>
      </c>
      <c r="C221" s="136">
        <v>1.05</v>
      </c>
      <c r="D221" s="136">
        <v>1.14</v>
      </c>
      <c r="E221" s="136">
        <v>1.32</v>
      </c>
      <c r="F221" s="136">
        <v>1.7</v>
      </c>
      <c r="G221" s="136">
        <v>1.7</v>
      </c>
      <c r="H221" s="136">
        <v>1.9</v>
      </c>
      <c r="I221" s="135">
        <f t="shared" si="3"/>
        <v>1.7999999999999998</v>
      </c>
    </row>
    <row r="222" spans="2:9" ht="12.75">
      <c r="B222">
        <v>218</v>
      </c>
      <c r="C222" s="136">
        <v>1.05</v>
      </c>
      <c r="D222" s="136">
        <v>1.14</v>
      </c>
      <c r="E222" s="136">
        <v>1.32</v>
      </c>
      <c r="F222" s="136">
        <v>1.7</v>
      </c>
      <c r="G222" s="136">
        <v>1.7</v>
      </c>
      <c r="H222" s="136">
        <v>1.9</v>
      </c>
      <c r="I222" s="135">
        <f t="shared" si="3"/>
        <v>1.7999999999999998</v>
      </c>
    </row>
    <row r="223" spans="2:9" ht="12.75">
      <c r="B223">
        <v>219</v>
      </c>
      <c r="C223" s="136">
        <v>1.05</v>
      </c>
      <c r="D223" s="136">
        <v>1.14</v>
      </c>
      <c r="E223" s="136">
        <v>1.32</v>
      </c>
      <c r="F223" s="136">
        <v>1.7</v>
      </c>
      <c r="G223" s="136">
        <v>1.7</v>
      </c>
      <c r="H223" s="136">
        <v>1.9</v>
      </c>
      <c r="I223" s="135">
        <f t="shared" si="3"/>
        <v>1.7999999999999998</v>
      </c>
    </row>
    <row r="224" spans="2:9" ht="12.75">
      <c r="B224">
        <v>220</v>
      </c>
      <c r="C224" s="136">
        <v>1.05</v>
      </c>
      <c r="D224" s="136">
        <v>1.14</v>
      </c>
      <c r="E224" s="136">
        <v>1.32</v>
      </c>
      <c r="F224" s="136">
        <v>1.7</v>
      </c>
      <c r="G224" s="136">
        <v>1.7</v>
      </c>
      <c r="H224" s="136">
        <v>1.9</v>
      </c>
      <c r="I224" s="135">
        <f t="shared" si="3"/>
        <v>1.7999999999999998</v>
      </c>
    </row>
    <row r="225" spans="2:9" ht="12.75">
      <c r="B225">
        <v>221</v>
      </c>
      <c r="C225" s="136">
        <v>1.05</v>
      </c>
      <c r="D225" s="136">
        <v>1.14</v>
      </c>
      <c r="E225" s="136">
        <v>1.32</v>
      </c>
      <c r="F225" s="136">
        <v>1.7</v>
      </c>
      <c r="G225" s="136">
        <v>1.7</v>
      </c>
      <c r="H225" s="136">
        <v>1.9</v>
      </c>
      <c r="I225" s="135">
        <f t="shared" si="3"/>
        <v>1.7999999999999998</v>
      </c>
    </row>
    <row r="226" spans="2:9" ht="12.75">
      <c r="B226">
        <v>222</v>
      </c>
      <c r="C226" s="136">
        <v>1.05</v>
      </c>
      <c r="D226" s="136">
        <v>1.14</v>
      </c>
      <c r="E226" s="136">
        <v>1.32</v>
      </c>
      <c r="F226" s="136">
        <v>1.7</v>
      </c>
      <c r="G226" s="136">
        <v>1.7</v>
      </c>
      <c r="H226" s="136">
        <v>1.9</v>
      </c>
      <c r="I226" s="135">
        <f t="shared" si="3"/>
        <v>1.7999999999999998</v>
      </c>
    </row>
    <row r="227" spans="2:9" ht="12.75">
      <c r="B227">
        <v>223</v>
      </c>
      <c r="C227" s="136">
        <v>1.05</v>
      </c>
      <c r="D227" s="136">
        <v>1.14</v>
      </c>
      <c r="E227" s="136">
        <v>1.32</v>
      </c>
      <c r="F227" s="136">
        <v>1.7</v>
      </c>
      <c r="G227" s="136">
        <v>1.7</v>
      </c>
      <c r="H227" s="136">
        <v>1.9</v>
      </c>
      <c r="I227" s="135">
        <f t="shared" si="3"/>
        <v>1.7999999999999998</v>
      </c>
    </row>
    <row r="228" spans="2:9" ht="12.75">
      <c r="B228">
        <v>224</v>
      </c>
      <c r="C228" s="136">
        <v>1.05</v>
      </c>
      <c r="D228" s="136">
        <v>1.14</v>
      </c>
      <c r="E228" s="136">
        <v>1.32</v>
      </c>
      <c r="F228" s="136">
        <v>1.7</v>
      </c>
      <c r="G228" s="136">
        <v>1.7</v>
      </c>
      <c r="H228" s="136">
        <v>1.9</v>
      </c>
      <c r="I228" s="135">
        <f t="shared" si="3"/>
        <v>1.7999999999999998</v>
      </c>
    </row>
    <row r="229" spans="2:9" ht="12.75">
      <c r="B229">
        <v>225</v>
      </c>
      <c r="C229" s="136">
        <v>1.05</v>
      </c>
      <c r="D229" s="136">
        <v>1.14</v>
      </c>
      <c r="E229" s="136">
        <v>1.32</v>
      </c>
      <c r="F229" s="136">
        <v>1.7</v>
      </c>
      <c r="G229" s="136">
        <v>1.7</v>
      </c>
      <c r="H229" s="136">
        <v>1.9</v>
      </c>
      <c r="I229" s="135">
        <f t="shared" si="3"/>
        <v>1.7999999999999998</v>
      </c>
    </row>
    <row r="230" spans="2:9" ht="12.75">
      <c r="B230">
        <v>226</v>
      </c>
      <c r="C230" s="136">
        <v>1.05</v>
      </c>
      <c r="D230" s="136">
        <v>1.14</v>
      </c>
      <c r="E230" s="136">
        <v>1.32</v>
      </c>
      <c r="F230" s="136">
        <v>1.7</v>
      </c>
      <c r="G230" s="136">
        <v>1.7</v>
      </c>
      <c r="H230" s="136">
        <v>1.9</v>
      </c>
      <c r="I230" s="135">
        <f t="shared" si="3"/>
        <v>1.7999999999999998</v>
      </c>
    </row>
    <row r="231" spans="2:9" ht="12.75">
      <c r="B231">
        <v>227</v>
      </c>
      <c r="C231" s="136">
        <v>1.05</v>
      </c>
      <c r="D231" s="136">
        <v>1.14</v>
      </c>
      <c r="E231" s="136">
        <v>1.32</v>
      </c>
      <c r="F231" s="136">
        <v>1.7</v>
      </c>
      <c r="G231" s="136">
        <v>1.7</v>
      </c>
      <c r="H231" s="136">
        <v>1.9</v>
      </c>
      <c r="I231" s="135">
        <f t="shared" si="3"/>
        <v>1.7999999999999998</v>
      </c>
    </row>
    <row r="232" spans="2:9" ht="12.75">
      <c r="B232">
        <v>228</v>
      </c>
      <c r="C232" s="136">
        <v>1.05</v>
      </c>
      <c r="D232" s="136">
        <v>1.14</v>
      </c>
      <c r="E232" s="136">
        <v>1.32</v>
      </c>
      <c r="F232" s="136">
        <v>1.7</v>
      </c>
      <c r="G232" s="136">
        <v>1.7</v>
      </c>
      <c r="H232" s="136">
        <v>1.9</v>
      </c>
      <c r="I232" s="135">
        <f t="shared" si="3"/>
        <v>1.7999999999999998</v>
      </c>
    </row>
    <row r="233" spans="2:9" ht="12.75">
      <c r="B233">
        <v>229</v>
      </c>
      <c r="C233" s="136">
        <v>1.05</v>
      </c>
      <c r="D233" s="136">
        <v>1.14</v>
      </c>
      <c r="E233" s="136">
        <v>1.32</v>
      </c>
      <c r="F233" s="136">
        <v>1.7</v>
      </c>
      <c r="G233" s="136">
        <v>1.7</v>
      </c>
      <c r="H233" s="136">
        <v>1.9</v>
      </c>
      <c r="I233" s="135">
        <f t="shared" si="3"/>
        <v>1.7999999999999998</v>
      </c>
    </row>
    <row r="234" spans="2:9" ht="12.75">
      <c r="B234">
        <v>230</v>
      </c>
      <c r="C234" s="136">
        <v>1.05</v>
      </c>
      <c r="D234" s="136">
        <v>1.14</v>
      </c>
      <c r="E234" s="136">
        <v>1.32</v>
      </c>
      <c r="F234" s="136">
        <v>1.7</v>
      </c>
      <c r="G234" s="136">
        <v>1.7</v>
      </c>
      <c r="H234" s="136">
        <v>1.9</v>
      </c>
      <c r="I234" s="135">
        <f t="shared" si="3"/>
        <v>1.7999999999999998</v>
      </c>
    </row>
    <row r="235" spans="2:9" ht="12.75">
      <c r="B235">
        <v>231</v>
      </c>
      <c r="C235" s="136">
        <v>1.05</v>
      </c>
      <c r="D235" s="136">
        <v>1.14</v>
      </c>
      <c r="E235" s="136">
        <v>1.32</v>
      </c>
      <c r="F235" s="136">
        <v>1.7</v>
      </c>
      <c r="G235" s="136">
        <v>1.7</v>
      </c>
      <c r="H235" s="136">
        <v>1.9</v>
      </c>
      <c r="I235" s="135">
        <f t="shared" si="3"/>
        <v>1.7999999999999998</v>
      </c>
    </row>
    <row r="236" spans="2:9" ht="12.75">
      <c r="B236">
        <v>232</v>
      </c>
      <c r="C236" s="136">
        <v>1.05</v>
      </c>
      <c r="D236" s="136">
        <v>1.14</v>
      </c>
      <c r="E236" s="136">
        <v>1.32</v>
      </c>
      <c r="F236" s="136">
        <v>1.7</v>
      </c>
      <c r="G236" s="136">
        <v>1.7</v>
      </c>
      <c r="H236" s="136">
        <v>1.9</v>
      </c>
      <c r="I236" s="135">
        <f t="shared" si="3"/>
        <v>1.7999999999999998</v>
      </c>
    </row>
    <row r="237" spans="2:9" ht="12.75">
      <c r="B237">
        <v>233</v>
      </c>
      <c r="C237" s="136">
        <v>1.05</v>
      </c>
      <c r="D237" s="136">
        <v>1.14</v>
      </c>
      <c r="E237" s="136">
        <v>1.32</v>
      </c>
      <c r="F237" s="136">
        <v>1.7</v>
      </c>
      <c r="G237" s="136">
        <v>1.7</v>
      </c>
      <c r="H237" s="136">
        <v>1.9</v>
      </c>
      <c r="I237" s="135">
        <f t="shared" si="3"/>
        <v>1.7999999999999998</v>
      </c>
    </row>
    <row r="238" spans="2:9" ht="12.75">
      <c r="B238">
        <v>234</v>
      </c>
      <c r="C238" s="136">
        <v>1.05</v>
      </c>
      <c r="D238" s="136">
        <v>1.14</v>
      </c>
      <c r="E238" s="136">
        <v>1.32</v>
      </c>
      <c r="F238" s="136">
        <v>1.7</v>
      </c>
      <c r="G238" s="136">
        <v>1.7</v>
      </c>
      <c r="H238" s="136">
        <v>1.9</v>
      </c>
      <c r="I238" s="135">
        <f t="shared" si="3"/>
        <v>1.7999999999999998</v>
      </c>
    </row>
    <row r="239" spans="2:9" ht="12.75">
      <c r="B239">
        <v>235</v>
      </c>
      <c r="C239" s="136">
        <v>1.05</v>
      </c>
      <c r="D239" s="136">
        <v>1.14</v>
      </c>
      <c r="E239" s="136">
        <v>1.32</v>
      </c>
      <c r="F239" s="136">
        <v>1.7</v>
      </c>
      <c r="G239" s="136">
        <v>1.7</v>
      </c>
      <c r="H239" s="136">
        <v>1.9</v>
      </c>
      <c r="I239" s="135">
        <f t="shared" si="3"/>
        <v>1.7999999999999998</v>
      </c>
    </row>
    <row r="240" spans="2:9" ht="12.75">
      <c r="B240">
        <v>236</v>
      </c>
      <c r="C240" s="136">
        <v>1.05</v>
      </c>
      <c r="D240" s="136">
        <v>1.14</v>
      </c>
      <c r="E240" s="136">
        <v>1.32</v>
      </c>
      <c r="F240" s="136">
        <v>1.7</v>
      </c>
      <c r="G240" s="136">
        <v>1.7</v>
      </c>
      <c r="H240" s="136">
        <v>1.9</v>
      </c>
      <c r="I240" s="135">
        <f t="shared" si="3"/>
        <v>1.7999999999999998</v>
      </c>
    </row>
    <row r="241" spans="2:9" ht="12.75">
      <c r="B241">
        <v>237</v>
      </c>
      <c r="C241" s="136">
        <v>1.05</v>
      </c>
      <c r="D241" s="136">
        <v>1.14</v>
      </c>
      <c r="E241" s="136">
        <v>1.32</v>
      </c>
      <c r="F241" s="136">
        <v>1.7</v>
      </c>
      <c r="G241" s="136">
        <v>1.7</v>
      </c>
      <c r="H241" s="136">
        <v>1.9</v>
      </c>
      <c r="I241" s="135">
        <f t="shared" si="3"/>
        <v>1.7999999999999998</v>
      </c>
    </row>
    <row r="242" spans="2:9" ht="12.75">
      <c r="B242">
        <v>238</v>
      </c>
      <c r="C242" s="136">
        <v>1.05</v>
      </c>
      <c r="D242" s="136">
        <v>1.14</v>
      </c>
      <c r="E242" s="136">
        <v>1.32</v>
      </c>
      <c r="F242" s="136">
        <v>1.7</v>
      </c>
      <c r="G242" s="136">
        <v>1.7</v>
      </c>
      <c r="H242" s="136">
        <v>1.9</v>
      </c>
      <c r="I242" s="135">
        <f t="shared" si="3"/>
        <v>1.7999999999999998</v>
      </c>
    </row>
    <row r="243" spans="2:9" ht="12.75">
      <c r="B243">
        <v>239</v>
      </c>
      <c r="C243" s="136">
        <v>1.05</v>
      </c>
      <c r="D243" s="136">
        <v>1.14</v>
      </c>
      <c r="E243" s="136">
        <v>1.32</v>
      </c>
      <c r="F243" s="136">
        <v>1.7</v>
      </c>
      <c r="G243" s="136">
        <v>1.7</v>
      </c>
      <c r="H243" s="136">
        <v>1.9</v>
      </c>
      <c r="I243" s="135">
        <f t="shared" si="3"/>
        <v>1.7999999999999998</v>
      </c>
    </row>
    <row r="244" spans="2:9" ht="12.75">
      <c r="B244">
        <v>240</v>
      </c>
      <c r="C244" s="136">
        <v>1.05</v>
      </c>
      <c r="D244" s="136">
        <v>1.14</v>
      </c>
      <c r="E244" s="136">
        <v>1.32</v>
      </c>
      <c r="F244" s="136">
        <v>1.7</v>
      </c>
      <c r="G244" s="136">
        <v>1.7</v>
      </c>
      <c r="H244" s="136">
        <v>1.9</v>
      </c>
      <c r="I244" s="135">
        <f t="shared" si="3"/>
        <v>1.7999999999999998</v>
      </c>
    </row>
    <row r="245" spans="2:9" ht="12.75">
      <c r="B245">
        <v>241</v>
      </c>
      <c r="C245" s="136">
        <v>1.05</v>
      </c>
      <c r="D245" s="136">
        <v>1.14</v>
      </c>
      <c r="E245" s="136">
        <v>1.32</v>
      </c>
      <c r="F245" s="136">
        <v>1.7</v>
      </c>
      <c r="G245" s="136">
        <v>1.7</v>
      </c>
      <c r="H245" s="136">
        <v>1.9</v>
      </c>
      <c r="I245" s="135">
        <f t="shared" si="3"/>
        <v>1.7999999999999998</v>
      </c>
    </row>
    <row r="246" spans="2:9" ht="12.75">
      <c r="B246">
        <v>242</v>
      </c>
      <c r="C246" s="136">
        <v>1.05</v>
      </c>
      <c r="D246" s="136">
        <v>1.14</v>
      </c>
      <c r="E246" s="136">
        <v>1.32</v>
      </c>
      <c r="F246" s="136">
        <v>1.7</v>
      </c>
      <c r="G246" s="136">
        <v>1.7</v>
      </c>
      <c r="H246" s="136">
        <v>1.9</v>
      </c>
      <c r="I246" s="135">
        <f t="shared" si="3"/>
        <v>1.7999999999999998</v>
      </c>
    </row>
    <row r="247" spans="2:9" ht="12.75">
      <c r="B247">
        <v>243</v>
      </c>
      <c r="C247" s="136">
        <v>1.05</v>
      </c>
      <c r="D247" s="136">
        <v>1.14</v>
      </c>
      <c r="E247" s="136">
        <v>1.32</v>
      </c>
      <c r="F247" s="136">
        <v>1.7</v>
      </c>
      <c r="G247" s="136">
        <v>1.7</v>
      </c>
      <c r="H247" s="136">
        <v>1.9</v>
      </c>
      <c r="I247" s="135">
        <f t="shared" si="3"/>
        <v>1.7999999999999998</v>
      </c>
    </row>
    <row r="248" spans="2:9" ht="12.75">
      <c r="B248">
        <v>244</v>
      </c>
      <c r="C248" s="136">
        <v>1.05</v>
      </c>
      <c r="D248" s="136">
        <v>1.14</v>
      </c>
      <c r="E248" s="136">
        <v>1.32</v>
      </c>
      <c r="F248" s="136">
        <v>1.7</v>
      </c>
      <c r="G248" s="136">
        <v>1.7</v>
      </c>
      <c r="H248" s="136">
        <v>1.9</v>
      </c>
      <c r="I248" s="135">
        <f t="shared" si="3"/>
        <v>1.7999999999999998</v>
      </c>
    </row>
    <row r="249" spans="2:9" ht="12.75">
      <c r="B249">
        <v>245</v>
      </c>
      <c r="C249" s="136">
        <v>1.05</v>
      </c>
      <c r="D249" s="136">
        <v>1.14</v>
      </c>
      <c r="E249" s="136">
        <v>1.32</v>
      </c>
      <c r="F249" s="136">
        <v>1.7</v>
      </c>
      <c r="G249" s="136">
        <v>1.7</v>
      </c>
      <c r="H249" s="136">
        <v>1.9</v>
      </c>
      <c r="I249" s="135">
        <f t="shared" si="3"/>
        <v>1.7999999999999998</v>
      </c>
    </row>
    <row r="250" spans="2:9" ht="12.75">
      <c r="B250">
        <v>246</v>
      </c>
      <c r="C250" s="136">
        <v>1.05</v>
      </c>
      <c r="D250" s="136">
        <v>1.14</v>
      </c>
      <c r="E250" s="136">
        <v>1.32</v>
      </c>
      <c r="F250" s="136">
        <v>1.7</v>
      </c>
      <c r="G250" s="136">
        <v>1.7</v>
      </c>
      <c r="H250" s="136">
        <v>1.9</v>
      </c>
      <c r="I250" s="135">
        <f t="shared" si="3"/>
        <v>1.7999999999999998</v>
      </c>
    </row>
    <row r="251" spans="2:9" ht="12.75">
      <c r="B251">
        <v>247</v>
      </c>
      <c r="C251" s="136">
        <v>1.05</v>
      </c>
      <c r="D251" s="136">
        <v>1.14</v>
      </c>
      <c r="E251" s="136">
        <v>1.32</v>
      </c>
      <c r="F251" s="136">
        <v>1.7</v>
      </c>
      <c r="G251" s="136">
        <v>1.7</v>
      </c>
      <c r="H251" s="136">
        <v>1.9</v>
      </c>
      <c r="I251" s="135">
        <f t="shared" si="3"/>
        <v>1.7999999999999998</v>
      </c>
    </row>
    <row r="252" spans="2:9" ht="12.75">
      <c r="B252">
        <v>248</v>
      </c>
      <c r="C252" s="136">
        <v>1.05</v>
      </c>
      <c r="D252" s="136">
        <v>1.14</v>
      </c>
      <c r="E252" s="136">
        <v>1.32</v>
      </c>
      <c r="F252" s="136">
        <v>1.7</v>
      </c>
      <c r="G252" s="136">
        <v>1.7</v>
      </c>
      <c r="H252" s="136">
        <v>1.9</v>
      </c>
      <c r="I252" s="135">
        <f t="shared" si="3"/>
        <v>1.7999999999999998</v>
      </c>
    </row>
    <row r="253" spans="2:9" ht="12.75">
      <c r="B253">
        <v>249</v>
      </c>
      <c r="C253" s="136">
        <v>1.05</v>
      </c>
      <c r="D253" s="136">
        <v>1.14</v>
      </c>
      <c r="E253" s="136">
        <v>1.32</v>
      </c>
      <c r="F253" s="136">
        <v>1.7</v>
      </c>
      <c r="G253" s="136">
        <v>1.7</v>
      </c>
      <c r="H253" s="136">
        <v>1.9</v>
      </c>
      <c r="I253" s="135">
        <f t="shared" si="3"/>
        <v>1.7999999999999998</v>
      </c>
    </row>
    <row r="254" spans="2:9" ht="12.75">
      <c r="B254">
        <v>250</v>
      </c>
      <c r="C254" s="136">
        <v>1.08</v>
      </c>
      <c r="D254" s="136">
        <v>1.17</v>
      </c>
      <c r="E254" s="136">
        <v>1.35</v>
      </c>
      <c r="F254" s="136">
        <v>1.74</v>
      </c>
      <c r="G254" s="136">
        <v>1.74</v>
      </c>
      <c r="H254" s="136">
        <v>1.94</v>
      </c>
      <c r="I254" s="135">
        <f t="shared" si="3"/>
        <v>1.8399999999999999</v>
      </c>
    </row>
    <row r="255" spans="2:9" ht="12.75">
      <c r="B255">
        <v>251</v>
      </c>
      <c r="C255" s="136">
        <v>1.08</v>
      </c>
      <c r="D255" s="136">
        <v>1.17</v>
      </c>
      <c r="E255" s="136">
        <v>1.35</v>
      </c>
      <c r="F255" s="136">
        <v>1.74</v>
      </c>
      <c r="G255" s="136">
        <v>1.74</v>
      </c>
      <c r="H255" s="136">
        <v>1.94</v>
      </c>
      <c r="I255" s="135">
        <f t="shared" si="3"/>
        <v>1.8399999999999999</v>
      </c>
    </row>
    <row r="256" spans="2:9" ht="12.75">
      <c r="B256">
        <v>252</v>
      </c>
      <c r="C256" s="136">
        <v>1.08</v>
      </c>
      <c r="D256" s="136">
        <v>1.17</v>
      </c>
      <c r="E256" s="136">
        <v>1.35</v>
      </c>
      <c r="F256" s="136">
        <v>1.74</v>
      </c>
      <c r="G256" s="136">
        <v>1.74</v>
      </c>
      <c r="H256" s="136">
        <v>1.94</v>
      </c>
      <c r="I256" s="135">
        <f t="shared" si="3"/>
        <v>1.8399999999999999</v>
      </c>
    </row>
    <row r="257" spans="2:9" ht="12.75">
      <c r="B257">
        <v>253</v>
      </c>
      <c r="C257" s="136">
        <v>1.08</v>
      </c>
      <c r="D257" s="136">
        <v>1.17</v>
      </c>
      <c r="E257" s="136">
        <v>1.35</v>
      </c>
      <c r="F257" s="136">
        <v>1.74</v>
      </c>
      <c r="G257" s="136">
        <v>1.74</v>
      </c>
      <c r="H257" s="136">
        <v>1.94</v>
      </c>
      <c r="I257" s="135">
        <f t="shared" si="3"/>
        <v>1.8399999999999999</v>
      </c>
    </row>
    <row r="258" spans="2:9" ht="12.75">
      <c r="B258">
        <v>254</v>
      </c>
      <c r="C258" s="136">
        <v>1.08</v>
      </c>
      <c r="D258" s="136">
        <v>1.17</v>
      </c>
      <c r="E258" s="136">
        <v>1.35</v>
      </c>
      <c r="F258" s="136">
        <v>1.74</v>
      </c>
      <c r="G258" s="136">
        <v>1.74</v>
      </c>
      <c r="H258" s="136">
        <v>1.94</v>
      </c>
      <c r="I258" s="135">
        <f t="shared" si="3"/>
        <v>1.8399999999999999</v>
      </c>
    </row>
    <row r="259" spans="2:9" ht="12.75">
      <c r="B259">
        <v>255</v>
      </c>
      <c r="C259" s="136">
        <v>1.08</v>
      </c>
      <c r="D259" s="136">
        <v>1.17</v>
      </c>
      <c r="E259" s="136">
        <v>1.35</v>
      </c>
      <c r="F259" s="136">
        <v>1.74</v>
      </c>
      <c r="G259" s="136">
        <v>1.74</v>
      </c>
      <c r="H259" s="136">
        <v>1.94</v>
      </c>
      <c r="I259" s="135">
        <f t="shared" si="3"/>
        <v>1.8399999999999999</v>
      </c>
    </row>
    <row r="260" spans="2:9" ht="12.75">
      <c r="B260">
        <v>256</v>
      </c>
      <c r="C260" s="136">
        <v>1.08</v>
      </c>
      <c r="D260" s="136">
        <v>1.17</v>
      </c>
      <c r="E260" s="136">
        <v>1.35</v>
      </c>
      <c r="F260" s="136">
        <v>1.74</v>
      </c>
      <c r="G260" s="136">
        <v>1.74</v>
      </c>
      <c r="H260" s="136">
        <v>1.94</v>
      </c>
      <c r="I260" s="135">
        <f t="shared" si="3"/>
        <v>1.8399999999999999</v>
      </c>
    </row>
    <row r="261" spans="2:9" ht="12.75">
      <c r="B261">
        <v>257</v>
      </c>
      <c r="C261" s="136">
        <v>1.08</v>
      </c>
      <c r="D261" s="136">
        <v>1.17</v>
      </c>
      <c r="E261" s="136">
        <v>1.35</v>
      </c>
      <c r="F261" s="136">
        <v>1.74</v>
      </c>
      <c r="G261" s="136">
        <v>1.74</v>
      </c>
      <c r="H261" s="136">
        <v>1.94</v>
      </c>
      <c r="I261" s="135">
        <f aca="true" t="shared" si="4" ref="I261:I324">AVERAGE(F261,H261)</f>
        <v>1.8399999999999999</v>
      </c>
    </row>
    <row r="262" spans="2:9" ht="12.75">
      <c r="B262">
        <v>258</v>
      </c>
      <c r="C262" s="136">
        <v>1.08</v>
      </c>
      <c r="D262" s="136">
        <v>1.17</v>
      </c>
      <c r="E262" s="136">
        <v>1.35</v>
      </c>
      <c r="F262" s="136">
        <v>1.74</v>
      </c>
      <c r="G262" s="136">
        <v>1.74</v>
      </c>
      <c r="H262" s="136">
        <v>1.94</v>
      </c>
      <c r="I262" s="135">
        <f t="shared" si="4"/>
        <v>1.8399999999999999</v>
      </c>
    </row>
    <row r="263" spans="2:9" ht="12.75">
      <c r="B263">
        <v>259</v>
      </c>
      <c r="C263" s="136">
        <v>1.08</v>
      </c>
      <c r="D263" s="136">
        <v>1.17</v>
      </c>
      <c r="E263" s="136">
        <v>1.35</v>
      </c>
      <c r="F263" s="136">
        <v>1.74</v>
      </c>
      <c r="G263" s="136">
        <v>1.74</v>
      </c>
      <c r="H263" s="136">
        <v>1.94</v>
      </c>
      <c r="I263" s="135">
        <f t="shared" si="4"/>
        <v>1.8399999999999999</v>
      </c>
    </row>
    <row r="264" spans="2:9" ht="12.75">
      <c r="B264">
        <v>260</v>
      </c>
      <c r="C264" s="136">
        <v>1.08</v>
      </c>
      <c r="D264" s="136">
        <v>1.17</v>
      </c>
      <c r="E264" s="136">
        <v>1.35</v>
      </c>
      <c r="F264" s="136">
        <v>1.74</v>
      </c>
      <c r="G264" s="136">
        <v>1.74</v>
      </c>
      <c r="H264" s="136">
        <v>1.94</v>
      </c>
      <c r="I264" s="135">
        <f t="shared" si="4"/>
        <v>1.8399999999999999</v>
      </c>
    </row>
    <row r="265" spans="2:9" ht="12.75">
      <c r="B265">
        <v>261</v>
      </c>
      <c r="C265" s="136">
        <v>1.08</v>
      </c>
      <c r="D265" s="136">
        <v>1.17</v>
      </c>
      <c r="E265" s="136">
        <v>1.35</v>
      </c>
      <c r="F265" s="136">
        <v>1.74</v>
      </c>
      <c r="G265" s="136">
        <v>1.74</v>
      </c>
      <c r="H265" s="136">
        <v>1.94</v>
      </c>
      <c r="I265" s="135">
        <f t="shared" si="4"/>
        <v>1.8399999999999999</v>
      </c>
    </row>
    <row r="266" spans="2:9" ht="12.75">
      <c r="B266">
        <v>262</v>
      </c>
      <c r="C266" s="136">
        <v>1.08</v>
      </c>
      <c r="D266" s="136">
        <v>1.17</v>
      </c>
      <c r="E266" s="136">
        <v>1.35</v>
      </c>
      <c r="F266" s="136">
        <v>1.74</v>
      </c>
      <c r="G266" s="136">
        <v>1.74</v>
      </c>
      <c r="H266" s="136">
        <v>1.94</v>
      </c>
      <c r="I266" s="135">
        <f t="shared" si="4"/>
        <v>1.8399999999999999</v>
      </c>
    </row>
    <row r="267" spans="2:9" ht="12.75">
      <c r="B267">
        <v>263</v>
      </c>
      <c r="C267" s="136">
        <v>1.08</v>
      </c>
      <c r="D267" s="136">
        <v>1.17</v>
      </c>
      <c r="E267" s="136">
        <v>1.35</v>
      </c>
      <c r="F267" s="136">
        <v>1.74</v>
      </c>
      <c r="G267" s="136">
        <v>1.74</v>
      </c>
      <c r="H267" s="136">
        <v>1.94</v>
      </c>
      <c r="I267" s="135">
        <f t="shared" si="4"/>
        <v>1.8399999999999999</v>
      </c>
    </row>
    <row r="268" spans="2:9" ht="12.75">
      <c r="B268">
        <v>264</v>
      </c>
      <c r="C268" s="136">
        <v>1.08</v>
      </c>
      <c r="D268" s="136">
        <v>1.17</v>
      </c>
      <c r="E268" s="136">
        <v>1.35</v>
      </c>
      <c r="F268" s="136">
        <v>1.74</v>
      </c>
      <c r="G268" s="136">
        <v>1.74</v>
      </c>
      <c r="H268" s="136">
        <v>1.94</v>
      </c>
      <c r="I268" s="135">
        <f t="shared" si="4"/>
        <v>1.8399999999999999</v>
      </c>
    </row>
    <row r="269" spans="2:9" ht="12.75">
      <c r="B269">
        <v>265</v>
      </c>
      <c r="C269" s="136">
        <v>1.08</v>
      </c>
      <c r="D269" s="136">
        <v>1.17</v>
      </c>
      <c r="E269" s="136">
        <v>1.35</v>
      </c>
      <c r="F269" s="136">
        <v>1.74</v>
      </c>
      <c r="G269" s="136">
        <v>1.74</v>
      </c>
      <c r="H269" s="136">
        <v>1.94</v>
      </c>
      <c r="I269" s="135">
        <f t="shared" si="4"/>
        <v>1.8399999999999999</v>
      </c>
    </row>
    <row r="270" spans="2:9" ht="12.75">
      <c r="B270">
        <v>266</v>
      </c>
      <c r="C270" s="136">
        <v>1.08</v>
      </c>
      <c r="D270" s="136">
        <v>1.17</v>
      </c>
      <c r="E270" s="136">
        <v>1.35</v>
      </c>
      <c r="F270" s="136">
        <v>1.74</v>
      </c>
      <c r="G270" s="136">
        <v>1.74</v>
      </c>
      <c r="H270" s="136">
        <v>1.94</v>
      </c>
      <c r="I270" s="135">
        <f t="shared" si="4"/>
        <v>1.8399999999999999</v>
      </c>
    </row>
    <row r="271" spans="2:9" ht="12.75">
      <c r="B271">
        <v>267</v>
      </c>
      <c r="C271" s="136">
        <v>1.08</v>
      </c>
      <c r="D271" s="136">
        <v>1.17</v>
      </c>
      <c r="E271" s="136">
        <v>1.35</v>
      </c>
      <c r="F271" s="136">
        <v>1.74</v>
      </c>
      <c r="G271" s="136">
        <v>1.74</v>
      </c>
      <c r="H271" s="136">
        <v>1.94</v>
      </c>
      <c r="I271" s="135">
        <f t="shared" si="4"/>
        <v>1.8399999999999999</v>
      </c>
    </row>
    <row r="272" spans="2:9" ht="12.75">
      <c r="B272">
        <v>268</v>
      </c>
      <c r="C272" s="136">
        <v>1.08</v>
      </c>
      <c r="D272" s="136">
        <v>1.17</v>
      </c>
      <c r="E272" s="136">
        <v>1.35</v>
      </c>
      <c r="F272" s="136">
        <v>1.74</v>
      </c>
      <c r="G272" s="136">
        <v>1.74</v>
      </c>
      <c r="H272" s="136">
        <v>1.94</v>
      </c>
      <c r="I272" s="135">
        <f t="shared" si="4"/>
        <v>1.8399999999999999</v>
      </c>
    </row>
    <row r="273" spans="2:9" ht="12.75">
      <c r="B273">
        <v>269</v>
      </c>
      <c r="C273" s="136">
        <v>1.08</v>
      </c>
      <c r="D273" s="136">
        <v>1.17</v>
      </c>
      <c r="E273" s="136">
        <v>1.35</v>
      </c>
      <c r="F273" s="136">
        <v>1.74</v>
      </c>
      <c r="G273" s="136">
        <v>1.74</v>
      </c>
      <c r="H273" s="136">
        <v>1.94</v>
      </c>
      <c r="I273" s="135">
        <f t="shared" si="4"/>
        <v>1.8399999999999999</v>
      </c>
    </row>
    <row r="274" spans="2:9" ht="12.75">
      <c r="B274">
        <v>270</v>
      </c>
      <c r="C274" s="136">
        <v>1.08</v>
      </c>
      <c r="D274" s="136">
        <v>1.17</v>
      </c>
      <c r="E274" s="136">
        <v>1.35</v>
      </c>
      <c r="F274" s="136">
        <v>1.74</v>
      </c>
      <c r="G274" s="136">
        <v>1.74</v>
      </c>
      <c r="H274" s="136">
        <v>1.94</v>
      </c>
      <c r="I274" s="135">
        <f t="shared" si="4"/>
        <v>1.8399999999999999</v>
      </c>
    </row>
    <row r="275" spans="2:9" ht="12.75">
      <c r="B275">
        <v>271</v>
      </c>
      <c r="C275" s="136">
        <v>1.08</v>
      </c>
      <c r="D275" s="136">
        <v>1.17</v>
      </c>
      <c r="E275" s="136">
        <v>1.35</v>
      </c>
      <c r="F275" s="136">
        <v>1.74</v>
      </c>
      <c r="G275" s="136">
        <v>1.74</v>
      </c>
      <c r="H275" s="136">
        <v>1.94</v>
      </c>
      <c r="I275" s="135">
        <f t="shared" si="4"/>
        <v>1.8399999999999999</v>
      </c>
    </row>
    <row r="276" spans="2:9" ht="12.75">
      <c r="B276">
        <v>272</v>
      </c>
      <c r="C276" s="136">
        <v>1.08</v>
      </c>
      <c r="D276" s="136">
        <v>1.17</v>
      </c>
      <c r="E276" s="136">
        <v>1.35</v>
      </c>
      <c r="F276" s="136">
        <v>1.74</v>
      </c>
      <c r="G276" s="136">
        <v>1.74</v>
      </c>
      <c r="H276" s="136">
        <v>1.94</v>
      </c>
      <c r="I276" s="135">
        <f t="shared" si="4"/>
        <v>1.8399999999999999</v>
      </c>
    </row>
    <row r="277" spans="2:9" ht="12.75">
      <c r="B277">
        <v>273</v>
      </c>
      <c r="C277" s="136">
        <v>1.08</v>
      </c>
      <c r="D277" s="136">
        <v>1.17</v>
      </c>
      <c r="E277" s="136">
        <v>1.35</v>
      </c>
      <c r="F277" s="136">
        <v>1.74</v>
      </c>
      <c r="G277" s="136">
        <v>1.74</v>
      </c>
      <c r="H277" s="136">
        <v>1.94</v>
      </c>
      <c r="I277" s="135">
        <f t="shared" si="4"/>
        <v>1.8399999999999999</v>
      </c>
    </row>
    <row r="278" spans="2:9" ht="12.75">
      <c r="B278">
        <v>274</v>
      </c>
      <c r="C278" s="136">
        <v>1.08</v>
      </c>
      <c r="D278" s="136">
        <v>1.17</v>
      </c>
      <c r="E278" s="136">
        <v>1.35</v>
      </c>
      <c r="F278" s="136">
        <v>1.74</v>
      </c>
      <c r="G278" s="136">
        <v>1.74</v>
      </c>
      <c r="H278" s="136">
        <v>1.94</v>
      </c>
      <c r="I278" s="135">
        <f t="shared" si="4"/>
        <v>1.8399999999999999</v>
      </c>
    </row>
    <row r="279" spans="2:9" ht="12.75">
      <c r="B279">
        <v>275</v>
      </c>
      <c r="C279" s="136">
        <v>1.08</v>
      </c>
      <c r="D279" s="136">
        <v>1.17</v>
      </c>
      <c r="E279" s="136">
        <v>1.35</v>
      </c>
      <c r="F279" s="136">
        <v>1.74</v>
      </c>
      <c r="G279" s="136">
        <v>1.74</v>
      </c>
      <c r="H279" s="136">
        <v>1.94</v>
      </c>
      <c r="I279" s="135">
        <f t="shared" si="4"/>
        <v>1.8399999999999999</v>
      </c>
    </row>
    <row r="280" spans="2:9" ht="12.75">
      <c r="B280">
        <v>276</v>
      </c>
      <c r="C280" s="136">
        <v>1.08</v>
      </c>
      <c r="D280" s="136">
        <v>1.17</v>
      </c>
      <c r="E280" s="136">
        <v>1.35</v>
      </c>
      <c r="F280" s="136">
        <v>1.74</v>
      </c>
      <c r="G280" s="136">
        <v>1.74</v>
      </c>
      <c r="H280" s="136">
        <v>1.94</v>
      </c>
      <c r="I280" s="135">
        <f t="shared" si="4"/>
        <v>1.8399999999999999</v>
      </c>
    </row>
    <row r="281" spans="2:9" ht="12.75">
      <c r="B281">
        <v>277</v>
      </c>
      <c r="C281" s="136">
        <v>1.08</v>
      </c>
      <c r="D281" s="136">
        <v>1.17</v>
      </c>
      <c r="E281" s="136">
        <v>1.35</v>
      </c>
      <c r="F281" s="136">
        <v>1.74</v>
      </c>
      <c r="G281" s="136">
        <v>1.74</v>
      </c>
      <c r="H281" s="136">
        <v>1.94</v>
      </c>
      <c r="I281" s="135">
        <f t="shared" si="4"/>
        <v>1.8399999999999999</v>
      </c>
    </row>
    <row r="282" spans="2:9" ht="12.75">
      <c r="B282">
        <v>278</v>
      </c>
      <c r="C282" s="136">
        <v>1.08</v>
      </c>
      <c r="D282" s="136">
        <v>1.17</v>
      </c>
      <c r="E282" s="136">
        <v>1.35</v>
      </c>
      <c r="F282" s="136">
        <v>1.74</v>
      </c>
      <c r="G282" s="136">
        <v>1.74</v>
      </c>
      <c r="H282" s="136">
        <v>1.94</v>
      </c>
      <c r="I282" s="135">
        <f t="shared" si="4"/>
        <v>1.8399999999999999</v>
      </c>
    </row>
    <row r="283" spans="2:9" ht="12.75">
      <c r="B283">
        <v>279</v>
      </c>
      <c r="C283" s="136">
        <v>1.08</v>
      </c>
      <c r="D283" s="136">
        <v>1.17</v>
      </c>
      <c r="E283" s="136">
        <v>1.35</v>
      </c>
      <c r="F283" s="136">
        <v>1.74</v>
      </c>
      <c r="G283" s="136">
        <v>1.74</v>
      </c>
      <c r="H283" s="136">
        <v>1.94</v>
      </c>
      <c r="I283" s="135">
        <f t="shared" si="4"/>
        <v>1.8399999999999999</v>
      </c>
    </row>
    <row r="284" spans="2:9" ht="12.75">
      <c r="B284">
        <v>280</v>
      </c>
      <c r="C284" s="136">
        <v>1.08</v>
      </c>
      <c r="D284" s="136">
        <v>1.17</v>
      </c>
      <c r="E284" s="136">
        <v>1.35</v>
      </c>
      <c r="F284" s="136">
        <v>1.74</v>
      </c>
      <c r="G284" s="136">
        <v>1.74</v>
      </c>
      <c r="H284" s="136">
        <v>1.94</v>
      </c>
      <c r="I284" s="135">
        <f t="shared" si="4"/>
        <v>1.8399999999999999</v>
      </c>
    </row>
    <row r="285" spans="2:9" ht="12.75">
      <c r="B285">
        <v>281</v>
      </c>
      <c r="C285" s="136">
        <v>1.08</v>
      </c>
      <c r="D285" s="136">
        <v>1.17</v>
      </c>
      <c r="E285" s="136">
        <v>1.35</v>
      </c>
      <c r="F285" s="136">
        <v>1.74</v>
      </c>
      <c r="G285" s="136">
        <v>1.74</v>
      </c>
      <c r="H285" s="136">
        <v>1.94</v>
      </c>
      <c r="I285" s="135">
        <f t="shared" si="4"/>
        <v>1.8399999999999999</v>
      </c>
    </row>
    <row r="286" spans="2:9" ht="12.75">
      <c r="B286">
        <v>282</v>
      </c>
      <c r="C286" s="136">
        <v>1.08</v>
      </c>
      <c r="D286" s="136">
        <v>1.17</v>
      </c>
      <c r="E286" s="136">
        <v>1.35</v>
      </c>
      <c r="F286" s="136">
        <v>1.74</v>
      </c>
      <c r="G286" s="136">
        <v>1.74</v>
      </c>
      <c r="H286" s="136">
        <v>1.94</v>
      </c>
      <c r="I286" s="135">
        <f t="shared" si="4"/>
        <v>1.8399999999999999</v>
      </c>
    </row>
    <row r="287" spans="2:9" ht="12.75">
      <c r="B287">
        <v>283</v>
      </c>
      <c r="C287" s="136">
        <v>1.08</v>
      </c>
      <c r="D287" s="136">
        <v>1.17</v>
      </c>
      <c r="E287" s="136">
        <v>1.35</v>
      </c>
      <c r="F287" s="136">
        <v>1.74</v>
      </c>
      <c r="G287" s="136">
        <v>1.74</v>
      </c>
      <c r="H287" s="136">
        <v>1.94</v>
      </c>
      <c r="I287" s="135">
        <f t="shared" si="4"/>
        <v>1.8399999999999999</v>
      </c>
    </row>
    <row r="288" spans="2:9" ht="12.75">
      <c r="B288">
        <v>284</v>
      </c>
      <c r="C288" s="136">
        <v>1.08</v>
      </c>
      <c r="D288" s="136">
        <v>1.17</v>
      </c>
      <c r="E288" s="136">
        <v>1.35</v>
      </c>
      <c r="F288" s="136">
        <v>1.74</v>
      </c>
      <c r="G288" s="136">
        <v>1.74</v>
      </c>
      <c r="H288" s="136">
        <v>1.94</v>
      </c>
      <c r="I288" s="135">
        <f t="shared" si="4"/>
        <v>1.8399999999999999</v>
      </c>
    </row>
    <row r="289" spans="2:9" ht="12.75">
      <c r="B289">
        <v>285</v>
      </c>
      <c r="C289" s="136">
        <v>1.08</v>
      </c>
      <c r="D289" s="136">
        <v>1.17</v>
      </c>
      <c r="E289" s="136">
        <v>1.35</v>
      </c>
      <c r="F289" s="136">
        <v>1.74</v>
      </c>
      <c r="G289" s="136">
        <v>1.74</v>
      </c>
      <c r="H289" s="136">
        <v>1.94</v>
      </c>
      <c r="I289" s="135">
        <f t="shared" si="4"/>
        <v>1.8399999999999999</v>
      </c>
    </row>
    <row r="290" spans="2:9" ht="12.75">
      <c r="B290">
        <v>286</v>
      </c>
      <c r="C290" s="136">
        <v>1.08</v>
      </c>
      <c r="D290" s="136">
        <v>1.17</v>
      </c>
      <c r="E290" s="136">
        <v>1.35</v>
      </c>
      <c r="F290" s="136">
        <v>1.74</v>
      </c>
      <c r="G290" s="136">
        <v>1.74</v>
      </c>
      <c r="H290" s="136">
        <v>1.94</v>
      </c>
      <c r="I290" s="135">
        <f t="shared" si="4"/>
        <v>1.8399999999999999</v>
      </c>
    </row>
    <row r="291" spans="2:9" ht="12.75">
      <c r="B291">
        <v>287</v>
      </c>
      <c r="C291" s="136">
        <v>1.08</v>
      </c>
      <c r="D291" s="136">
        <v>1.17</v>
      </c>
      <c r="E291" s="136">
        <v>1.35</v>
      </c>
      <c r="F291" s="136">
        <v>1.74</v>
      </c>
      <c r="G291" s="136">
        <v>1.74</v>
      </c>
      <c r="H291" s="136">
        <v>1.94</v>
      </c>
      <c r="I291" s="135">
        <f t="shared" si="4"/>
        <v>1.8399999999999999</v>
      </c>
    </row>
    <row r="292" spans="2:9" ht="12.75">
      <c r="B292">
        <v>288</v>
      </c>
      <c r="C292" s="136">
        <v>1.08</v>
      </c>
      <c r="D292" s="136">
        <v>1.17</v>
      </c>
      <c r="E292" s="136">
        <v>1.35</v>
      </c>
      <c r="F292" s="136">
        <v>1.74</v>
      </c>
      <c r="G292" s="136">
        <v>1.74</v>
      </c>
      <c r="H292" s="136">
        <v>1.94</v>
      </c>
      <c r="I292" s="135">
        <f t="shared" si="4"/>
        <v>1.8399999999999999</v>
      </c>
    </row>
    <row r="293" spans="2:9" ht="12.75">
      <c r="B293">
        <v>289</v>
      </c>
      <c r="C293" s="136">
        <v>1.08</v>
      </c>
      <c r="D293" s="136">
        <v>1.17</v>
      </c>
      <c r="E293" s="136">
        <v>1.35</v>
      </c>
      <c r="F293" s="136">
        <v>1.74</v>
      </c>
      <c r="G293" s="136">
        <v>1.74</v>
      </c>
      <c r="H293" s="136">
        <v>1.94</v>
      </c>
      <c r="I293" s="135">
        <f t="shared" si="4"/>
        <v>1.8399999999999999</v>
      </c>
    </row>
    <row r="294" spans="2:9" ht="12.75">
      <c r="B294">
        <v>290</v>
      </c>
      <c r="C294" s="136">
        <v>1.08</v>
      </c>
      <c r="D294" s="136">
        <v>1.17</v>
      </c>
      <c r="E294" s="136">
        <v>1.35</v>
      </c>
      <c r="F294" s="136">
        <v>1.74</v>
      </c>
      <c r="G294" s="136">
        <v>1.74</v>
      </c>
      <c r="H294" s="136">
        <v>1.94</v>
      </c>
      <c r="I294" s="135">
        <f t="shared" si="4"/>
        <v>1.8399999999999999</v>
      </c>
    </row>
    <row r="295" spans="2:9" ht="12.75">
      <c r="B295">
        <v>291</v>
      </c>
      <c r="C295" s="136">
        <v>1.08</v>
      </c>
      <c r="D295" s="136">
        <v>1.17</v>
      </c>
      <c r="E295" s="136">
        <v>1.35</v>
      </c>
      <c r="F295" s="136">
        <v>1.74</v>
      </c>
      <c r="G295" s="136">
        <v>1.74</v>
      </c>
      <c r="H295" s="136">
        <v>1.94</v>
      </c>
      <c r="I295" s="135">
        <f t="shared" si="4"/>
        <v>1.8399999999999999</v>
      </c>
    </row>
    <row r="296" spans="2:9" ht="12.75">
      <c r="B296">
        <v>292</v>
      </c>
      <c r="C296" s="136">
        <v>1.08</v>
      </c>
      <c r="D296" s="136">
        <v>1.17</v>
      </c>
      <c r="E296" s="136">
        <v>1.35</v>
      </c>
      <c r="F296" s="136">
        <v>1.74</v>
      </c>
      <c r="G296" s="136">
        <v>1.74</v>
      </c>
      <c r="H296" s="136">
        <v>1.94</v>
      </c>
      <c r="I296" s="135">
        <f t="shared" si="4"/>
        <v>1.8399999999999999</v>
      </c>
    </row>
    <row r="297" spans="2:9" ht="12.75">
      <c r="B297">
        <v>293</v>
      </c>
      <c r="C297" s="136">
        <v>1.08</v>
      </c>
      <c r="D297" s="136">
        <v>1.17</v>
      </c>
      <c r="E297" s="136">
        <v>1.35</v>
      </c>
      <c r="F297" s="136">
        <v>1.74</v>
      </c>
      <c r="G297" s="136">
        <v>1.74</v>
      </c>
      <c r="H297" s="136">
        <v>1.94</v>
      </c>
      <c r="I297" s="135">
        <f t="shared" si="4"/>
        <v>1.8399999999999999</v>
      </c>
    </row>
    <row r="298" spans="2:9" ht="12.75">
      <c r="B298">
        <v>294</v>
      </c>
      <c r="C298" s="136">
        <v>1.08</v>
      </c>
      <c r="D298" s="136">
        <v>1.17</v>
      </c>
      <c r="E298" s="136">
        <v>1.35</v>
      </c>
      <c r="F298" s="136">
        <v>1.74</v>
      </c>
      <c r="G298" s="136">
        <v>1.74</v>
      </c>
      <c r="H298" s="136">
        <v>1.94</v>
      </c>
      <c r="I298" s="135">
        <f t="shared" si="4"/>
        <v>1.8399999999999999</v>
      </c>
    </row>
    <row r="299" spans="2:9" ht="12.75">
      <c r="B299">
        <v>295</v>
      </c>
      <c r="C299" s="136">
        <v>1.08</v>
      </c>
      <c r="D299" s="136">
        <v>1.17</v>
      </c>
      <c r="E299" s="136">
        <v>1.35</v>
      </c>
      <c r="F299" s="136">
        <v>1.74</v>
      </c>
      <c r="G299" s="136">
        <v>1.74</v>
      </c>
      <c r="H299" s="136">
        <v>1.94</v>
      </c>
      <c r="I299" s="135">
        <f t="shared" si="4"/>
        <v>1.8399999999999999</v>
      </c>
    </row>
    <row r="300" spans="2:9" ht="12.75">
      <c r="B300">
        <v>296</v>
      </c>
      <c r="C300" s="136">
        <v>1.08</v>
      </c>
      <c r="D300" s="136">
        <v>1.17</v>
      </c>
      <c r="E300" s="136">
        <v>1.35</v>
      </c>
      <c r="F300" s="136">
        <v>1.74</v>
      </c>
      <c r="G300" s="136">
        <v>1.74</v>
      </c>
      <c r="H300" s="136">
        <v>1.94</v>
      </c>
      <c r="I300" s="135">
        <f t="shared" si="4"/>
        <v>1.8399999999999999</v>
      </c>
    </row>
    <row r="301" spans="2:9" ht="12.75">
      <c r="B301">
        <v>297</v>
      </c>
      <c r="C301" s="136">
        <v>1.08</v>
      </c>
      <c r="D301" s="136">
        <v>1.17</v>
      </c>
      <c r="E301" s="136">
        <v>1.35</v>
      </c>
      <c r="F301" s="136">
        <v>1.74</v>
      </c>
      <c r="G301" s="136">
        <v>1.74</v>
      </c>
      <c r="H301" s="136">
        <v>1.94</v>
      </c>
      <c r="I301" s="135">
        <f t="shared" si="4"/>
        <v>1.8399999999999999</v>
      </c>
    </row>
    <row r="302" spans="2:9" ht="12.75">
      <c r="B302">
        <v>298</v>
      </c>
      <c r="C302" s="136">
        <v>1.08</v>
      </c>
      <c r="D302" s="136">
        <v>1.17</v>
      </c>
      <c r="E302" s="136">
        <v>1.35</v>
      </c>
      <c r="F302" s="136">
        <v>1.74</v>
      </c>
      <c r="G302" s="136">
        <v>1.74</v>
      </c>
      <c r="H302" s="136">
        <v>1.94</v>
      </c>
      <c r="I302" s="135">
        <f t="shared" si="4"/>
        <v>1.8399999999999999</v>
      </c>
    </row>
    <row r="303" spans="2:9" ht="12.75">
      <c r="B303">
        <v>299</v>
      </c>
      <c r="C303" s="136">
        <v>1.08</v>
      </c>
      <c r="D303" s="136">
        <v>1.17</v>
      </c>
      <c r="E303" s="136">
        <v>1.35</v>
      </c>
      <c r="F303" s="136">
        <v>1.74</v>
      </c>
      <c r="G303" s="136">
        <v>1.74</v>
      </c>
      <c r="H303" s="136">
        <v>1.94</v>
      </c>
      <c r="I303" s="135">
        <f t="shared" si="4"/>
        <v>1.8399999999999999</v>
      </c>
    </row>
    <row r="304" spans="2:9" ht="12.75">
      <c r="B304">
        <v>300</v>
      </c>
      <c r="C304" s="136">
        <v>1.08</v>
      </c>
      <c r="D304" s="136">
        <v>1.17</v>
      </c>
      <c r="E304" s="136">
        <v>1.35</v>
      </c>
      <c r="F304" s="136">
        <v>1.74</v>
      </c>
      <c r="G304" s="136">
        <v>1.74</v>
      </c>
      <c r="H304" s="136">
        <v>1.94</v>
      </c>
      <c r="I304" s="135">
        <f t="shared" si="4"/>
        <v>1.8399999999999999</v>
      </c>
    </row>
    <row r="305" spans="2:9" ht="12.75">
      <c r="B305">
        <v>301</v>
      </c>
      <c r="C305" s="136">
        <v>1.08</v>
      </c>
      <c r="D305" s="136">
        <v>1.17</v>
      </c>
      <c r="E305" s="136">
        <v>1.35</v>
      </c>
      <c r="F305" s="136">
        <v>1.74</v>
      </c>
      <c r="G305" s="136">
        <v>1.74</v>
      </c>
      <c r="H305" s="136">
        <v>1.94</v>
      </c>
      <c r="I305" s="135">
        <f t="shared" si="4"/>
        <v>1.8399999999999999</v>
      </c>
    </row>
    <row r="306" spans="2:9" ht="12.75">
      <c r="B306">
        <v>302</v>
      </c>
      <c r="C306" s="136">
        <v>1.08</v>
      </c>
      <c r="D306" s="136">
        <v>1.17</v>
      </c>
      <c r="E306" s="136">
        <v>1.35</v>
      </c>
      <c r="F306" s="136">
        <v>1.74</v>
      </c>
      <c r="G306" s="136">
        <v>1.74</v>
      </c>
      <c r="H306" s="136">
        <v>1.94</v>
      </c>
      <c r="I306" s="135">
        <f t="shared" si="4"/>
        <v>1.8399999999999999</v>
      </c>
    </row>
    <row r="307" spans="2:9" ht="12.75">
      <c r="B307">
        <v>303</v>
      </c>
      <c r="C307" s="136">
        <v>1.08</v>
      </c>
      <c r="D307" s="136">
        <v>1.17</v>
      </c>
      <c r="E307" s="136">
        <v>1.35</v>
      </c>
      <c r="F307" s="136">
        <v>1.74</v>
      </c>
      <c r="G307" s="136">
        <v>1.74</v>
      </c>
      <c r="H307" s="136">
        <v>1.94</v>
      </c>
      <c r="I307" s="135">
        <f t="shared" si="4"/>
        <v>1.8399999999999999</v>
      </c>
    </row>
    <row r="308" spans="2:9" ht="12.75">
      <c r="B308">
        <v>304</v>
      </c>
      <c r="C308" s="136">
        <v>1.08</v>
      </c>
      <c r="D308" s="136">
        <v>1.17</v>
      </c>
      <c r="E308" s="136">
        <v>1.35</v>
      </c>
      <c r="F308" s="136">
        <v>1.74</v>
      </c>
      <c r="G308" s="136">
        <v>1.74</v>
      </c>
      <c r="H308" s="136">
        <v>1.94</v>
      </c>
      <c r="I308" s="135">
        <f t="shared" si="4"/>
        <v>1.8399999999999999</v>
      </c>
    </row>
    <row r="309" spans="2:9" ht="12.75">
      <c r="B309">
        <v>305</v>
      </c>
      <c r="C309" s="136">
        <v>1.08</v>
      </c>
      <c r="D309" s="136">
        <v>1.17</v>
      </c>
      <c r="E309" s="136">
        <v>1.35</v>
      </c>
      <c r="F309" s="136">
        <v>1.74</v>
      </c>
      <c r="G309" s="136">
        <v>1.74</v>
      </c>
      <c r="H309" s="136">
        <v>1.94</v>
      </c>
      <c r="I309" s="135">
        <f t="shared" si="4"/>
        <v>1.8399999999999999</v>
      </c>
    </row>
    <row r="310" spans="2:9" ht="12.75">
      <c r="B310">
        <v>306</v>
      </c>
      <c r="C310" s="136">
        <v>1.08</v>
      </c>
      <c r="D310" s="136">
        <v>1.17</v>
      </c>
      <c r="E310" s="136">
        <v>1.35</v>
      </c>
      <c r="F310" s="136">
        <v>1.74</v>
      </c>
      <c r="G310" s="136">
        <v>1.74</v>
      </c>
      <c r="H310" s="136">
        <v>1.94</v>
      </c>
      <c r="I310" s="135">
        <f t="shared" si="4"/>
        <v>1.8399999999999999</v>
      </c>
    </row>
    <row r="311" spans="2:9" ht="12.75">
      <c r="B311">
        <v>307</v>
      </c>
      <c r="C311" s="136">
        <v>1.08</v>
      </c>
      <c r="D311" s="136">
        <v>1.17</v>
      </c>
      <c r="E311" s="136">
        <v>1.35</v>
      </c>
      <c r="F311" s="136">
        <v>1.74</v>
      </c>
      <c r="G311" s="136">
        <v>1.74</v>
      </c>
      <c r="H311" s="136">
        <v>1.94</v>
      </c>
      <c r="I311" s="135">
        <f t="shared" si="4"/>
        <v>1.8399999999999999</v>
      </c>
    </row>
    <row r="312" spans="2:9" ht="12.75">
      <c r="B312">
        <v>308</v>
      </c>
      <c r="C312" s="136">
        <v>1.08</v>
      </c>
      <c r="D312" s="136">
        <v>1.17</v>
      </c>
      <c r="E312" s="136">
        <v>1.35</v>
      </c>
      <c r="F312" s="136">
        <v>1.74</v>
      </c>
      <c r="G312" s="136">
        <v>1.74</v>
      </c>
      <c r="H312" s="136">
        <v>1.94</v>
      </c>
      <c r="I312" s="135">
        <f t="shared" si="4"/>
        <v>1.8399999999999999</v>
      </c>
    </row>
    <row r="313" spans="2:9" ht="12.75">
      <c r="B313">
        <v>309</v>
      </c>
      <c r="C313" s="136">
        <v>1.08</v>
      </c>
      <c r="D313" s="136">
        <v>1.17</v>
      </c>
      <c r="E313" s="136">
        <v>1.35</v>
      </c>
      <c r="F313" s="136">
        <v>1.74</v>
      </c>
      <c r="G313" s="136">
        <v>1.74</v>
      </c>
      <c r="H313" s="136">
        <v>1.94</v>
      </c>
      <c r="I313" s="135">
        <f t="shared" si="4"/>
        <v>1.8399999999999999</v>
      </c>
    </row>
    <row r="314" spans="2:9" ht="12.75">
      <c r="B314">
        <v>310</v>
      </c>
      <c r="C314" s="136">
        <v>1.08</v>
      </c>
      <c r="D314" s="136">
        <v>1.17</v>
      </c>
      <c r="E314" s="136">
        <v>1.35</v>
      </c>
      <c r="F314" s="136">
        <v>1.74</v>
      </c>
      <c r="G314" s="136">
        <v>1.74</v>
      </c>
      <c r="H314" s="136">
        <v>1.94</v>
      </c>
      <c r="I314" s="135">
        <f t="shared" si="4"/>
        <v>1.8399999999999999</v>
      </c>
    </row>
    <row r="315" spans="2:9" ht="12.75">
      <c r="B315">
        <v>311</v>
      </c>
      <c r="C315" s="136">
        <v>1.08</v>
      </c>
      <c r="D315" s="136">
        <v>1.17</v>
      </c>
      <c r="E315" s="136">
        <v>1.35</v>
      </c>
      <c r="F315" s="136">
        <v>1.74</v>
      </c>
      <c r="G315" s="136">
        <v>1.74</v>
      </c>
      <c r="H315" s="136">
        <v>1.94</v>
      </c>
      <c r="I315" s="135">
        <f t="shared" si="4"/>
        <v>1.8399999999999999</v>
      </c>
    </row>
    <row r="316" spans="2:9" ht="12.75">
      <c r="B316">
        <v>312</v>
      </c>
      <c r="C316" s="136">
        <v>1.08</v>
      </c>
      <c r="D316" s="136">
        <v>1.17</v>
      </c>
      <c r="E316" s="136">
        <v>1.35</v>
      </c>
      <c r="F316" s="136">
        <v>1.74</v>
      </c>
      <c r="G316" s="136">
        <v>1.74</v>
      </c>
      <c r="H316" s="136">
        <v>1.94</v>
      </c>
      <c r="I316" s="135">
        <f t="shared" si="4"/>
        <v>1.8399999999999999</v>
      </c>
    </row>
    <row r="317" spans="2:9" ht="12.75">
      <c r="B317">
        <v>313</v>
      </c>
      <c r="C317" s="136">
        <v>1.08</v>
      </c>
      <c r="D317" s="136">
        <v>1.17</v>
      </c>
      <c r="E317" s="136">
        <v>1.35</v>
      </c>
      <c r="F317" s="136">
        <v>1.74</v>
      </c>
      <c r="G317" s="136">
        <v>1.74</v>
      </c>
      <c r="H317" s="136">
        <v>1.94</v>
      </c>
      <c r="I317" s="135">
        <f t="shared" si="4"/>
        <v>1.8399999999999999</v>
      </c>
    </row>
    <row r="318" spans="2:9" ht="12.75">
      <c r="B318">
        <v>314</v>
      </c>
      <c r="C318" s="136">
        <v>1.08</v>
      </c>
      <c r="D318" s="136">
        <v>1.17</v>
      </c>
      <c r="E318" s="136">
        <v>1.35</v>
      </c>
      <c r="F318" s="136">
        <v>1.74</v>
      </c>
      <c r="G318" s="136">
        <v>1.74</v>
      </c>
      <c r="H318" s="136">
        <v>1.94</v>
      </c>
      <c r="I318" s="135">
        <f t="shared" si="4"/>
        <v>1.8399999999999999</v>
      </c>
    </row>
    <row r="319" spans="2:9" ht="12.75">
      <c r="B319">
        <v>315</v>
      </c>
      <c r="C319" s="136">
        <v>1.08</v>
      </c>
      <c r="D319" s="136">
        <v>1.17</v>
      </c>
      <c r="E319" s="136">
        <v>1.35</v>
      </c>
      <c r="F319" s="136">
        <v>1.74</v>
      </c>
      <c r="G319" s="136">
        <v>1.74</v>
      </c>
      <c r="H319" s="136">
        <v>1.94</v>
      </c>
      <c r="I319" s="135">
        <f t="shared" si="4"/>
        <v>1.8399999999999999</v>
      </c>
    </row>
    <row r="320" spans="2:9" ht="12.75">
      <c r="B320">
        <v>316</v>
      </c>
      <c r="C320" s="136">
        <v>1.08</v>
      </c>
      <c r="D320" s="136">
        <v>1.17</v>
      </c>
      <c r="E320" s="136">
        <v>1.35</v>
      </c>
      <c r="F320" s="136">
        <v>1.74</v>
      </c>
      <c r="G320" s="136">
        <v>1.74</v>
      </c>
      <c r="H320" s="136">
        <v>1.94</v>
      </c>
      <c r="I320" s="135">
        <f t="shared" si="4"/>
        <v>1.8399999999999999</v>
      </c>
    </row>
    <row r="321" spans="2:9" ht="12.75">
      <c r="B321">
        <v>317</v>
      </c>
      <c r="C321" s="136">
        <v>1.08</v>
      </c>
      <c r="D321" s="136">
        <v>1.17</v>
      </c>
      <c r="E321" s="136">
        <v>1.35</v>
      </c>
      <c r="F321" s="136">
        <v>1.74</v>
      </c>
      <c r="G321" s="136">
        <v>1.74</v>
      </c>
      <c r="H321" s="136">
        <v>1.94</v>
      </c>
      <c r="I321" s="135">
        <f t="shared" si="4"/>
        <v>1.8399999999999999</v>
      </c>
    </row>
    <row r="322" spans="2:9" ht="12.75">
      <c r="B322">
        <v>318</v>
      </c>
      <c r="C322" s="136">
        <v>1.08</v>
      </c>
      <c r="D322" s="136">
        <v>1.17</v>
      </c>
      <c r="E322" s="136">
        <v>1.35</v>
      </c>
      <c r="F322" s="136">
        <v>1.74</v>
      </c>
      <c r="G322" s="136">
        <v>1.74</v>
      </c>
      <c r="H322" s="136">
        <v>1.94</v>
      </c>
      <c r="I322" s="135">
        <f t="shared" si="4"/>
        <v>1.8399999999999999</v>
      </c>
    </row>
    <row r="323" spans="2:9" ht="12.75">
      <c r="B323">
        <v>319</v>
      </c>
      <c r="C323" s="136">
        <v>1.08</v>
      </c>
      <c r="D323" s="136">
        <v>1.17</v>
      </c>
      <c r="E323" s="136">
        <v>1.35</v>
      </c>
      <c r="F323" s="136">
        <v>1.74</v>
      </c>
      <c r="G323" s="136">
        <v>1.74</v>
      </c>
      <c r="H323" s="136">
        <v>1.94</v>
      </c>
      <c r="I323" s="135">
        <f t="shared" si="4"/>
        <v>1.8399999999999999</v>
      </c>
    </row>
    <row r="324" spans="2:9" ht="12.75">
      <c r="B324">
        <v>320</v>
      </c>
      <c r="C324" s="136">
        <v>1.11</v>
      </c>
      <c r="D324" s="136">
        <v>1.2</v>
      </c>
      <c r="E324" s="136">
        <v>1.38</v>
      </c>
      <c r="F324" s="136">
        <v>1.78</v>
      </c>
      <c r="G324" s="136">
        <v>1.78</v>
      </c>
      <c r="H324" s="136">
        <v>1.98</v>
      </c>
      <c r="I324" s="135">
        <f t="shared" si="4"/>
        <v>1.88</v>
      </c>
    </row>
    <row r="325" spans="2:9" ht="12.75">
      <c r="B325">
        <v>321</v>
      </c>
      <c r="C325" s="136">
        <v>1.11</v>
      </c>
      <c r="D325" s="136">
        <v>1.2</v>
      </c>
      <c r="E325" s="136">
        <v>1.38</v>
      </c>
      <c r="F325" s="136">
        <v>1.78</v>
      </c>
      <c r="G325" s="136">
        <v>1.78</v>
      </c>
      <c r="H325" s="136">
        <v>1.98</v>
      </c>
      <c r="I325" s="135">
        <f aca="true" t="shared" si="5" ref="I325:I388">AVERAGE(F325,H325)</f>
        <v>1.88</v>
      </c>
    </row>
    <row r="326" spans="2:9" ht="12.75">
      <c r="B326">
        <v>322</v>
      </c>
      <c r="C326" s="136">
        <v>1.11</v>
      </c>
      <c r="D326" s="136">
        <v>1.2</v>
      </c>
      <c r="E326" s="136">
        <v>1.38</v>
      </c>
      <c r="F326" s="136">
        <v>1.78</v>
      </c>
      <c r="G326" s="136">
        <v>1.78</v>
      </c>
      <c r="H326" s="136">
        <v>1.98</v>
      </c>
      <c r="I326" s="135">
        <f t="shared" si="5"/>
        <v>1.88</v>
      </c>
    </row>
    <row r="327" spans="2:9" ht="12.75">
      <c r="B327">
        <v>323</v>
      </c>
      <c r="C327" s="136">
        <v>1.11</v>
      </c>
      <c r="D327" s="136">
        <v>1.2</v>
      </c>
      <c r="E327" s="136">
        <v>1.38</v>
      </c>
      <c r="F327" s="136">
        <v>1.78</v>
      </c>
      <c r="G327" s="136">
        <v>1.78</v>
      </c>
      <c r="H327" s="136">
        <v>1.98</v>
      </c>
      <c r="I327" s="135">
        <f t="shared" si="5"/>
        <v>1.88</v>
      </c>
    </row>
    <row r="328" spans="2:9" ht="12.75">
      <c r="B328">
        <v>324</v>
      </c>
      <c r="C328" s="136">
        <v>1.11</v>
      </c>
      <c r="D328" s="136">
        <v>1.2</v>
      </c>
      <c r="E328" s="136">
        <v>1.38</v>
      </c>
      <c r="F328" s="136">
        <v>1.78</v>
      </c>
      <c r="G328" s="136">
        <v>1.78</v>
      </c>
      <c r="H328" s="136">
        <v>1.98</v>
      </c>
      <c r="I328" s="135">
        <f t="shared" si="5"/>
        <v>1.88</v>
      </c>
    </row>
    <row r="329" spans="2:9" ht="12.75">
      <c r="B329">
        <v>325</v>
      </c>
      <c r="C329" s="136">
        <v>1.11</v>
      </c>
      <c r="D329" s="136">
        <v>1.2</v>
      </c>
      <c r="E329" s="136">
        <v>1.38</v>
      </c>
      <c r="F329" s="136">
        <v>1.78</v>
      </c>
      <c r="G329" s="136">
        <v>1.78</v>
      </c>
      <c r="H329" s="136">
        <v>1.98</v>
      </c>
      <c r="I329" s="135">
        <f t="shared" si="5"/>
        <v>1.88</v>
      </c>
    </row>
    <row r="330" spans="2:9" ht="12.75">
      <c r="B330">
        <v>326</v>
      </c>
      <c r="C330" s="136">
        <v>1.11</v>
      </c>
      <c r="D330" s="136">
        <v>1.2</v>
      </c>
      <c r="E330" s="136">
        <v>1.38</v>
      </c>
      <c r="F330" s="136">
        <v>1.78</v>
      </c>
      <c r="G330" s="136">
        <v>1.78</v>
      </c>
      <c r="H330" s="136">
        <v>1.98</v>
      </c>
      <c r="I330" s="135">
        <f t="shared" si="5"/>
        <v>1.88</v>
      </c>
    </row>
    <row r="331" spans="2:9" ht="12.75">
      <c r="B331">
        <v>327</v>
      </c>
      <c r="C331" s="136">
        <v>1.11</v>
      </c>
      <c r="D331" s="136">
        <v>1.2</v>
      </c>
      <c r="E331" s="136">
        <v>1.38</v>
      </c>
      <c r="F331" s="136">
        <v>1.78</v>
      </c>
      <c r="G331" s="136">
        <v>1.78</v>
      </c>
      <c r="H331" s="136">
        <v>1.98</v>
      </c>
      <c r="I331" s="135">
        <f t="shared" si="5"/>
        <v>1.88</v>
      </c>
    </row>
    <row r="332" spans="2:9" ht="12.75">
      <c r="B332">
        <v>328</v>
      </c>
      <c r="C332" s="136">
        <v>1.11</v>
      </c>
      <c r="D332" s="136">
        <v>1.2</v>
      </c>
      <c r="E332" s="136">
        <v>1.38</v>
      </c>
      <c r="F332" s="136">
        <v>1.78</v>
      </c>
      <c r="G332" s="136">
        <v>1.78</v>
      </c>
      <c r="H332" s="136">
        <v>1.98</v>
      </c>
      <c r="I332" s="135">
        <f t="shared" si="5"/>
        <v>1.88</v>
      </c>
    </row>
    <row r="333" spans="2:9" ht="12.75">
      <c r="B333">
        <v>329</v>
      </c>
      <c r="C333" s="136">
        <v>1.11</v>
      </c>
      <c r="D333" s="136">
        <v>1.2</v>
      </c>
      <c r="E333" s="136">
        <v>1.38</v>
      </c>
      <c r="F333" s="136">
        <v>1.78</v>
      </c>
      <c r="G333" s="136">
        <v>1.78</v>
      </c>
      <c r="H333" s="136">
        <v>1.98</v>
      </c>
      <c r="I333" s="135">
        <f t="shared" si="5"/>
        <v>1.88</v>
      </c>
    </row>
    <row r="334" spans="2:9" ht="12.75">
      <c r="B334">
        <v>330</v>
      </c>
      <c r="C334" s="136">
        <v>1.11</v>
      </c>
      <c r="D334" s="136">
        <v>1.2</v>
      </c>
      <c r="E334" s="136">
        <v>1.38</v>
      </c>
      <c r="F334" s="136">
        <v>1.78</v>
      </c>
      <c r="G334" s="136">
        <v>1.78</v>
      </c>
      <c r="H334" s="136">
        <v>1.98</v>
      </c>
      <c r="I334" s="135">
        <f t="shared" si="5"/>
        <v>1.88</v>
      </c>
    </row>
    <row r="335" spans="2:9" ht="12.75">
      <c r="B335">
        <v>331</v>
      </c>
      <c r="C335" s="136">
        <v>1.11</v>
      </c>
      <c r="D335" s="136">
        <v>1.2</v>
      </c>
      <c r="E335" s="136">
        <v>1.38</v>
      </c>
      <c r="F335" s="136">
        <v>1.78</v>
      </c>
      <c r="G335" s="136">
        <v>1.78</v>
      </c>
      <c r="H335" s="136">
        <v>1.98</v>
      </c>
      <c r="I335" s="135">
        <f t="shared" si="5"/>
        <v>1.88</v>
      </c>
    </row>
    <row r="336" spans="2:9" ht="12.75">
      <c r="B336">
        <v>332</v>
      </c>
      <c r="C336" s="136">
        <v>1.11</v>
      </c>
      <c r="D336" s="136">
        <v>1.2</v>
      </c>
      <c r="E336" s="136">
        <v>1.38</v>
      </c>
      <c r="F336" s="136">
        <v>1.78</v>
      </c>
      <c r="G336" s="136">
        <v>1.78</v>
      </c>
      <c r="H336" s="136">
        <v>1.98</v>
      </c>
      <c r="I336" s="135">
        <f t="shared" si="5"/>
        <v>1.88</v>
      </c>
    </row>
    <row r="337" spans="2:9" ht="12.75">
      <c r="B337">
        <v>333</v>
      </c>
      <c r="C337" s="136">
        <v>1.11</v>
      </c>
      <c r="D337" s="136">
        <v>1.2</v>
      </c>
      <c r="E337" s="136">
        <v>1.38</v>
      </c>
      <c r="F337" s="136">
        <v>1.78</v>
      </c>
      <c r="G337" s="136">
        <v>1.78</v>
      </c>
      <c r="H337" s="136">
        <v>1.98</v>
      </c>
      <c r="I337" s="135">
        <f t="shared" si="5"/>
        <v>1.88</v>
      </c>
    </row>
    <row r="338" spans="2:9" ht="12.75">
      <c r="B338">
        <v>334</v>
      </c>
      <c r="C338" s="136">
        <v>1.11</v>
      </c>
      <c r="D338" s="136">
        <v>1.2</v>
      </c>
      <c r="E338" s="136">
        <v>1.38</v>
      </c>
      <c r="F338" s="136">
        <v>1.78</v>
      </c>
      <c r="G338" s="136">
        <v>1.78</v>
      </c>
      <c r="H338" s="136">
        <v>1.98</v>
      </c>
      <c r="I338" s="135">
        <f t="shared" si="5"/>
        <v>1.88</v>
      </c>
    </row>
    <row r="339" spans="2:9" ht="12.75">
      <c r="B339">
        <v>335</v>
      </c>
      <c r="C339" s="136">
        <v>1.11</v>
      </c>
      <c r="D339" s="136">
        <v>1.2</v>
      </c>
      <c r="E339" s="136">
        <v>1.38</v>
      </c>
      <c r="F339" s="136">
        <v>1.78</v>
      </c>
      <c r="G339" s="136">
        <v>1.78</v>
      </c>
      <c r="H339" s="136">
        <v>1.98</v>
      </c>
      <c r="I339" s="135">
        <f t="shared" si="5"/>
        <v>1.88</v>
      </c>
    </row>
    <row r="340" spans="2:9" ht="12.75">
      <c r="B340">
        <v>336</v>
      </c>
      <c r="C340" s="136">
        <v>1.11</v>
      </c>
      <c r="D340" s="136">
        <v>1.2</v>
      </c>
      <c r="E340" s="136">
        <v>1.38</v>
      </c>
      <c r="F340" s="136">
        <v>1.78</v>
      </c>
      <c r="G340" s="136">
        <v>1.78</v>
      </c>
      <c r="H340" s="136">
        <v>1.98</v>
      </c>
      <c r="I340" s="135">
        <f t="shared" si="5"/>
        <v>1.88</v>
      </c>
    </row>
    <row r="341" spans="2:9" ht="12.75">
      <c r="B341">
        <v>337</v>
      </c>
      <c r="C341" s="136">
        <v>1.11</v>
      </c>
      <c r="D341" s="136">
        <v>1.2</v>
      </c>
      <c r="E341" s="136">
        <v>1.38</v>
      </c>
      <c r="F341" s="136">
        <v>1.78</v>
      </c>
      <c r="G341" s="136">
        <v>1.78</v>
      </c>
      <c r="H341" s="136">
        <v>1.98</v>
      </c>
      <c r="I341" s="135">
        <f t="shared" si="5"/>
        <v>1.88</v>
      </c>
    </row>
    <row r="342" spans="2:9" ht="12.75">
      <c r="B342">
        <v>338</v>
      </c>
      <c r="C342" s="136">
        <v>1.11</v>
      </c>
      <c r="D342" s="136">
        <v>1.2</v>
      </c>
      <c r="E342" s="136">
        <v>1.38</v>
      </c>
      <c r="F342" s="136">
        <v>1.78</v>
      </c>
      <c r="G342" s="136">
        <v>1.78</v>
      </c>
      <c r="H342" s="136">
        <v>1.98</v>
      </c>
      <c r="I342" s="135">
        <f t="shared" si="5"/>
        <v>1.88</v>
      </c>
    </row>
    <row r="343" spans="2:9" ht="12.75">
      <c r="B343">
        <v>339</v>
      </c>
      <c r="C343" s="136">
        <v>1.11</v>
      </c>
      <c r="D343" s="136">
        <v>1.2</v>
      </c>
      <c r="E343" s="136">
        <v>1.38</v>
      </c>
      <c r="F343" s="136">
        <v>1.78</v>
      </c>
      <c r="G343" s="136">
        <v>1.78</v>
      </c>
      <c r="H343" s="136">
        <v>1.98</v>
      </c>
      <c r="I343" s="135">
        <f t="shared" si="5"/>
        <v>1.88</v>
      </c>
    </row>
    <row r="344" spans="2:9" ht="12.75">
      <c r="B344">
        <v>340</v>
      </c>
      <c r="C344" s="136">
        <v>1.11</v>
      </c>
      <c r="D344" s="136">
        <v>1.2</v>
      </c>
      <c r="E344" s="136">
        <v>1.38</v>
      </c>
      <c r="F344" s="136">
        <v>1.78</v>
      </c>
      <c r="G344" s="136">
        <v>1.78</v>
      </c>
      <c r="H344" s="136">
        <v>1.98</v>
      </c>
      <c r="I344" s="135">
        <f t="shared" si="5"/>
        <v>1.88</v>
      </c>
    </row>
    <row r="345" spans="2:9" ht="12.75">
      <c r="B345">
        <v>341</v>
      </c>
      <c r="C345" s="136">
        <v>1.11</v>
      </c>
      <c r="D345" s="136">
        <v>1.2</v>
      </c>
      <c r="E345" s="136">
        <v>1.38</v>
      </c>
      <c r="F345" s="136">
        <v>1.78</v>
      </c>
      <c r="G345" s="136">
        <v>1.78</v>
      </c>
      <c r="H345" s="136">
        <v>1.98</v>
      </c>
      <c r="I345" s="135">
        <f t="shared" si="5"/>
        <v>1.88</v>
      </c>
    </row>
    <row r="346" spans="2:9" ht="12.75">
      <c r="B346">
        <v>342</v>
      </c>
      <c r="C346" s="136">
        <v>1.11</v>
      </c>
      <c r="D346" s="136">
        <v>1.2</v>
      </c>
      <c r="E346" s="136">
        <v>1.38</v>
      </c>
      <c r="F346" s="136">
        <v>1.78</v>
      </c>
      <c r="G346" s="136">
        <v>1.78</v>
      </c>
      <c r="H346" s="136">
        <v>1.98</v>
      </c>
      <c r="I346" s="135">
        <f t="shared" si="5"/>
        <v>1.88</v>
      </c>
    </row>
    <row r="347" spans="2:9" ht="12.75">
      <c r="B347">
        <v>343</v>
      </c>
      <c r="C347" s="136">
        <v>1.11</v>
      </c>
      <c r="D347" s="136">
        <v>1.2</v>
      </c>
      <c r="E347" s="136">
        <v>1.38</v>
      </c>
      <c r="F347" s="136">
        <v>1.78</v>
      </c>
      <c r="G347" s="136">
        <v>1.78</v>
      </c>
      <c r="H347" s="136">
        <v>1.98</v>
      </c>
      <c r="I347" s="135">
        <f t="shared" si="5"/>
        <v>1.88</v>
      </c>
    </row>
    <row r="348" spans="2:9" ht="12.75">
      <c r="B348">
        <v>344</v>
      </c>
      <c r="C348" s="136">
        <v>1.11</v>
      </c>
      <c r="D348" s="136">
        <v>1.2</v>
      </c>
      <c r="E348" s="136">
        <v>1.38</v>
      </c>
      <c r="F348" s="136">
        <v>1.78</v>
      </c>
      <c r="G348" s="136">
        <v>1.78</v>
      </c>
      <c r="H348" s="136">
        <v>1.98</v>
      </c>
      <c r="I348" s="135">
        <f t="shared" si="5"/>
        <v>1.88</v>
      </c>
    </row>
    <row r="349" spans="2:9" ht="12.75">
      <c r="B349">
        <v>345</v>
      </c>
      <c r="C349" s="136">
        <v>1.11</v>
      </c>
      <c r="D349" s="136">
        <v>1.2</v>
      </c>
      <c r="E349" s="136">
        <v>1.38</v>
      </c>
      <c r="F349" s="136">
        <v>1.78</v>
      </c>
      <c r="G349" s="136">
        <v>1.78</v>
      </c>
      <c r="H349" s="136">
        <v>1.98</v>
      </c>
      <c r="I349" s="135">
        <f t="shared" si="5"/>
        <v>1.88</v>
      </c>
    </row>
    <row r="350" spans="2:9" ht="12.75">
      <c r="B350">
        <v>346</v>
      </c>
      <c r="C350" s="136">
        <v>1.11</v>
      </c>
      <c r="D350" s="136">
        <v>1.2</v>
      </c>
      <c r="E350" s="136">
        <v>1.38</v>
      </c>
      <c r="F350" s="136">
        <v>1.78</v>
      </c>
      <c r="G350" s="136">
        <v>1.78</v>
      </c>
      <c r="H350" s="136">
        <v>1.98</v>
      </c>
      <c r="I350" s="135">
        <f t="shared" si="5"/>
        <v>1.88</v>
      </c>
    </row>
    <row r="351" spans="2:9" ht="12.75">
      <c r="B351">
        <v>347</v>
      </c>
      <c r="C351" s="136">
        <v>1.11</v>
      </c>
      <c r="D351" s="136">
        <v>1.2</v>
      </c>
      <c r="E351" s="136">
        <v>1.38</v>
      </c>
      <c r="F351" s="136">
        <v>1.78</v>
      </c>
      <c r="G351" s="136">
        <v>1.78</v>
      </c>
      <c r="H351" s="136">
        <v>1.98</v>
      </c>
      <c r="I351" s="135">
        <f t="shared" si="5"/>
        <v>1.88</v>
      </c>
    </row>
    <row r="352" spans="2:9" ht="12.75">
      <c r="B352">
        <v>348</v>
      </c>
      <c r="C352" s="136">
        <v>1.11</v>
      </c>
      <c r="D352" s="136">
        <v>1.2</v>
      </c>
      <c r="E352" s="136">
        <v>1.38</v>
      </c>
      <c r="F352" s="136">
        <v>1.78</v>
      </c>
      <c r="G352" s="136">
        <v>1.78</v>
      </c>
      <c r="H352" s="136">
        <v>1.98</v>
      </c>
      <c r="I352" s="135">
        <f t="shared" si="5"/>
        <v>1.88</v>
      </c>
    </row>
    <row r="353" spans="2:9" ht="12.75">
      <c r="B353">
        <v>349</v>
      </c>
      <c r="C353" s="136">
        <v>1.11</v>
      </c>
      <c r="D353" s="136">
        <v>1.2</v>
      </c>
      <c r="E353" s="136">
        <v>1.38</v>
      </c>
      <c r="F353" s="136">
        <v>1.78</v>
      </c>
      <c r="G353" s="136">
        <v>1.78</v>
      </c>
      <c r="H353" s="136">
        <v>1.98</v>
      </c>
      <c r="I353" s="135">
        <f t="shared" si="5"/>
        <v>1.88</v>
      </c>
    </row>
    <row r="354" spans="2:9" ht="12.75">
      <c r="B354">
        <v>350</v>
      </c>
      <c r="C354" s="136">
        <v>1.11</v>
      </c>
      <c r="D354" s="136">
        <v>1.2</v>
      </c>
      <c r="E354" s="136">
        <v>1.38</v>
      </c>
      <c r="F354" s="136">
        <v>1.78</v>
      </c>
      <c r="G354" s="136">
        <v>1.78</v>
      </c>
      <c r="H354" s="136">
        <v>1.98</v>
      </c>
      <c r="I354" s="135">
        <f t="shared" si="5"/>
        <v>1.88</v>
      </c>
    </row>
    <row r="355" spans="2:9" ht="12.75">
      <c r="B355">
        <v>351</v>
      </c>
      <c r="C355" s="136">
        <v>1.11</v>
      </c>
      <c r="D355" s="136">
        <v>1.2</v>
      </c>
      <c r="E355" s="136">
        <v>1.38</v>
      </c>
      <c r="F355" s="136">
        <v>1.78</v>
      </c>
      <c r="G355" s="136">
        <v>1.78</v>
      </c>
      <c r="H355" s="136">
        <v>1.98</v>
      </c>
      <c r="I355" s="135">
        <f t="shared" si="5"/>
        <v>1.88</v>
      </c>
    </row>
    <row r="356" spans="2:9" ht="12.75">
      <c r="B356">
        <v>352</v>
      </c>
      <c r="C356" s="136">
        <v>1.11</v>
      </c>
      <c r="D356" s="136">
        <v>1.2</v>
      </c>
      <c r="E356" s="136">
        <v>1.38</v>
      </c>
      <c r="F356" s="136">
        <v>1.78</v>
      </c>
      <c r="G356" s="136">
        <v>1.78</v>
      </c>
      <c r="H356" s="136">
        <v>1.98</v>
      </c>
      <c r="I356" s="135">
        <f t="shared" si="5"/>
        <v>1.88</v>
      </c>
    </row>
    <row r="357" spans="2:9" ht="12.75">
      <c r="B357">
        <v>353</v>
      </c>
      <c r="C357" s="136">
        <v>1.11</v>
      </c>
      <c r="D357" s="136">
        <v>1.2</v>
      </c>
      <c r="E357" s="136">
        <v>1.38</v>
      </c>
      <c r="F357" s="136">
        <v>1.78</v>
      </c>
      <c r="G357" s="136">
        <v>1.78</v>
      </c>
      <c r="H357" s="136">
        <v>1.98</v>
      </c>
      <c r="I357" s="135">
        <f t="shared" si="5"/>
        <v>1.88</v>
      </c>
    </row>
    <row r="358" spans="2:9" ht="12.75">
      <c r="B358">
        <v>354</v>
      </c>
      <c r="C358" s="136">
        <v>1.11</v>
      </c>
      <c r="D358" s="136">
        <v>1.2</v>
      </c>
      <c r="E358" s="136">
        <v>1.38</v>
      </c>
      <c r="F358" s="136">
        <v>1.78</v>
      </c>
      <c r="G358" s="136">
        <v>1.78</v>
      </c>
      <c r="H358" s="136">
        <v>1.98</v>
      </c>
      <c r="I358" s="135">
        <f t="shared" si="5"/>
        <v>1.88</v>
      </c>
    </row>
    <row r="359" spans="2:9" ht="12.75">
      <c r="B359">
        <v>355</v>
      </c>
      <c r="C359" s="136">
        <v>1.11</v>
      </c>
      <c r="D359" s="136">
        <v>1.2</v>
      </c>
      <c r="E359" s="136">
        <v>1.38</v>
      </c>
      <c r="F359" s="136">
        <v>1.78</v>
      </c>
      <c r="G359" s="136">
        <v>1.78</v>
      </c>
      <c r="H359" s="136">
        <v>1.98</v>
      </c>
      <c r="I359" s="135">
        <f t="shared" si="5"/>
        <v>1.88</v>
      </c>
    </row>
    <row r="360" spans="2:9" ht="12.75">
      <c r="B360">
        <v>356</v>
      </c>
      <c r="C360" s="136">
        <v>1.11</v>
      </c>
      <c r="D360" s="136">
        <v>1.2</v>
      </c>
      <c r="E360" s="136">
        <v>1.38</v>
      </c>
      <c r="F360" s="136">
        <v>1.78</v>
      </c>
      <c r="G360" s="136">
        <v>1.78</v>
      </c>
      <c r="H360" s="136">
        <v>1.98</v>
      </c>
      <c r="I360" s="135">
        <f t="shared" si="5"/>
        <v>1.88</v>
      </c>
    </row>
    <row r="361" spans="2:9" ht="12.75">
      <c r="B361">
        <v>357</v>
      </c>
      <c r="C361" s="136">
        <v>1.11</v>
      </c>
      <c r="D361" s="136">
        <v>1.2</v>
      </c>
      <c r="E361" s="136">
        <v>1.38</v>
      </c>
      <c r="F361" s="136">
        <v>1.78</v>
      </c>
      <c r="G361" s="136">
        <v>1.78</v>
      </c>
      <c r="H361" s="136">
        <v>1.98</v>
      </c>
      <c r="I361" s="135">
        <f t="shared" si="5"/>
        <v>1.88</v>
      </c>
    </row>
    <row r="362" spans="2:9" ht="12.75">
      <c r="B362">
        <v>358</v>
      </c>
      <c r="C362" s="136">
        <v>1.11</v>
      </c>
      <c r="D362" s="136">
        <v>1.2</v>
      </c>
      <c r="E362" s="136">
        <v>1.38</v>
      </c>
      <c r="F362" s="136">
        <v>1.78</v>
      </c>
      <c r="G362" s="136">
        <v>1.78</v>
      </c>
      <c r="H362" s="136">
        <v>1.98</v>
      </c>
      <c r="I362" s="135">
        <f t="shared" si="5"/>
        <v>1.88</v>
      </c>
    </row>
    <row r="363" spans="2:9" ht="12.75">
      <c r="B363">
        <v>359</v>
      </c>
      <c r="C363" s="136">
        <v>1.11</v>
      </c>
      <c r="D363" s="136">
        <v>1.2</v>
      </c>
      <c r="E363" s="136">
        <v>1.38</v>
      </c>
      <c r="F363" s="136">
        <v>1.78</v>
      </c>
      <c r="G363" s="136">
        <v>1.78</v>
      </c>
      <c r="H363" s="136">
        <v>1.98</v>
      </c>
      <c r="I363" s="135">
        <f t="shared" si="5"/>
        <v>1.88</v>
      </c>
    </row>
    <row r="364" spans="2:9" ht="12.75">
      <c r="B364">
        <v>360</v>
      </c>
      <c r="C364" s="136">
        <v>1.11</v>
      </c>
      <c r="D364" s="136">
        <v>1.2</v>
      </c>
      <c r="E364" s="136">
        <v>1.38</v>
      </c>
      <c r="F364" s="136">
        <v>1.78</v>
      </c>
      <c r="G364" s="136">
        <v>1.78</v>
      </c>
      <c r="H364" s="136">
        <v>1.98</v>
      </c>
      <c r="I364" s="135">
        <f t="shared" si="5"/>
        <v>1.88</v>
      </c>
    </row>
    <row r="365" spans="2:9" ht="12.75">
      <c r="B365">
        <v>361</v>
      </c>
      <c r="C365" s="136">
        <v>1.11</v>
      </c>
      <c r="D365" s="136">
        <v>1.2</v>
      </c>
      <c r="E365" s="136">
        <v>1.38</v>
      </c>
      <c r="F365" s="136">
        <v>1.78</v>
      </c>
      <c r="G365" s="136">
        <v>1.78</v>
      </c>
      <c r="H365" s="136">
        <v>1.98</v>
      </c>
      <c r="I365" s="135">
        <f t="shared" si="5"/>
        <v>1.88</v>
      </c>
    </row>
    <row r="366" spans="2:9" ht="12.75">
      <c r="B366">
        <v>362</v>
      </c>
      <c r="C366" s="136">
        <v>1.11</v>
      </c>
      <c r="D366" s="136">
        <v>1.2</v>
      </c>
      <c r="E366" s="136">
        <v>1.38</v>
      </c>
      <c r="F366" s="136">
        <v>1.78</v>
      </c>
      <c r="G366" s="136">
        <v>1.78</v>
      </c>
      <c r="H366" s="136">
        <v>1.98</v>
      </c>
      <c r="I366" s="135">
        <f t="shared" si="5"/>
        <v>1.88</v>
      </c>
    </row>
    <row r="367" spans="2:9" ht="12.75">
      <c r="B367">
        <v>363</v>
      </c>
      <c r="C367" s="136">
        <v>1.11</v>
      </c>
      <c r="D367" s="136">
        <v>1.2</v>
      </c>
      <c r="E367" s="136">
        <v>1.38</v>
      </c>
      <c r="F367" s="136">
        <v>1.78</v>
      </c>
      <c r="G367" s="136">
        <v>1.78</v>
      </c>
      <c r="H367" s="136">
        <v>1.98</v>
      </c>
      <c r="I367" s="135">
        <f t="shared" si="5"/>
        <v>1.88</v>
      </c>
    </row>
    <row r="368" spans="2:9" ht="12.75">
      <c r="B368">
        <v>364</v>
      </c>
      <c r="C368" s="136">
        <v>1.11</v>
      </c>
      <c r="D368" s="136">
        <v>1.2</v>
      </c>
      <c r="E368" s="136">
        <v>1.38</v>
      </c>
      <c r="F368" s="136">
        <v>1.78</v>
      </c>
      <c r="G368" s="136">
        <v>1.78</v>
      </c>
      <c r="H368" s="136">
        <v>1.98</v>
      </c>
      <c r="I368" s="135">
        <f t="shared" si="5"/>
        <v>1.88</v>
      </c>
    </row>
    <row r="369" spans="2:9" ht="12.75">
      <c r="B369">
        <v>365</v>
      </c>
      <c r="C369" s="136">
        <v>1.11</v>
      </c>
      <c r="D369" s="136">
        <v>1.2</v>
      </c>
      <c r="E369" s="136">
        <v>1.38</v>
      </c>
      <c r="F369" s="136">
        <v>1.78</v>
      </c>
      <c r="G369" s="136">
        <v>1.78</v>
      </c>
      <c r="H369" s="136">
        <v>1.98</v>
      </c>
      <c r="I369" s="135">
        <f t="shared" si="5"/>
        <v>1.88</v>
      </c>
    </row>
    <row r="370" spans="2:9" ht="12.75">
      <c r="B370">
        <v>366</v>
      </c>
      <c r="C370" s="136">
        <v>1.11</v>
      </c>
      <c r="D370" s="136">
        <v>1.2</v>
      </c>
      <c r="E370" s="136">
        <v>1.38</v>
      </c>
      <c r="F370" s="136">
        <v>1.78</v>
      </c>
      <c r="G370" s="136">
        <v>1.78</v>
      </c>
      <c r="H370" s="136">
        <v>1.98</v>
      </c>
      <c r="I370" s="135">
        <f t="shared" si="5"/>
        <v>1.88</v>
      </c>
    </row>
    <row r="371" spans="2:9" ht="12.75">
      <c r="B371">
        <v>367</v>
      </c>
      <c r="C371" s="136">
        <v>1.11</v>
      </c>
      <c r="D371" s="136">
        <v>1.2</v>
      </c>
      <c r="E371" s="136">
        <v>1.38</v>
      </c>
      <c r="F371" s="136">
        <v>1.78</v>
      </c>
      <c r="G371" s="136">
        <v>1.78</v>
      </c>
      <c r="H371" s="136">
        <v>1.98</v>
      </c>
      <c r="I371" s="135">
        <f t="shared" si="5"/>
        <v>1.88</v>
      </c>
    </row>
    <row r="372" spans="2:9" ht="12.75">
      <c r="B372">
        <v>368</v>
      </c>
      <c r="C372" s="136">
        <v>1.11</v>
      </c>
      <c r="D372" s="136">
        <v>1.2</v>
      </c>
      <c r="E372" s="136">
        <v>1.38</v>
      </c>
      <c r="F372" s="136">
        <v>1.78</v>
      </c>
      <c r="G372" s="136">
        <v>1.78</v>
      </c>
      <c r="H372" s="136">
        <v>1.98</v>
      </c>
      <c r="I372" s="135">
        <f t="shared" si="5"/>
        <v>1.88</v>
      </c>
    </row>
    <row r="373" spans="2:9" ht="12.75">
      <c r="B373">
        <v>369</v>
      </c>
      <c r="C373" s="136">
        <v>1.11</v>
      </c>
      <c r="D373" s="136">
        <v>1.2</v>
      </c>
      <c r="E373" s="136">
        <v>1.38</v>
      </c>
      <c r="F373" s="136">
        <v>1.78</v>
      </c>
      <c r="G373" s="136">
        <v>1.78</v>
      </c>
      <c r="H373" s="136">
        <v>1.98</v>
      </c>
      <c r="I373" s="135">
        <f t="shared" si="5"/>
        <v>1.88</v>
      </c>
    </row>
    <row r="374" spans="2:9" ht="12.75">
      <c r="B374">
        <v>370</v>
      </c>
      <c r="C374" s="136">
        <v>1.11</v>
      </c>
      <c r="D374" s="136">
        <v>1.2</v>
      </c>
      <c r="E374" s="136">
        <v>1.38</v>
      </c>
      <c r="F374" s="136">
        <v>1.78</v>
      </c>
      <c r="G374" s="136">
        <v>1.78</v>
      </c>
      <c r="H374" s="136">
        <v>1.98</v>
      </c>
      <c r="I374" s="135">
        <f t="shared" si="5"/>
        <v>1.88</v>
      </c>
    </row>
    <row r="375" spans="2:9" ht="12.75">
      <c r="B375">
        <v>371</v>
      </c>
      <c r="C375" s="136">
        <v>1.11</v>
      </c>
      <c r="D375" s="136">
        <v>1.2</v>
      </c>
      <c r="E375" s="136">
        <v>1.38</v>
      </c>
      <c r="F375" s="136">
        <v>1.78</v>
      </c>
      <c r="G375" s="136">
        <v>1.78</v>
      </c>
      <c r="H375" s="136">
        <v>1.98</v>
      </c>
      <c r="I375" s="135">
        <f t="shared" si="5"/>
        <v>1.88</v>
      </c>
    </row>
    <row r="376" spans="2:9" ht="12.75">
      <c r="B376">
        <v>372</v>
      </c>
      <c r="C376" s="136">
        <v>1.11</v>
      </c>
      <c r="D376" s="136">
        <v>1.2</v>
      </c>
      <c r="E376" s="136">
        <v>1.38</v>
      </c>
      <c r="F376" s="136">
        <v>1.78</v>
      </c>
      <c r="G376" s="136">
        <v>1.78</v>
      </c>
      <c r="H376" s="136">
        <v>1.98</v>
      </c>
      <c r="I376" s="135">
        <f t="shared" si="5"/>
        <v>1.88</v>
      </c>
    </row>
    <row r="377" spans="2:9" ht="12.75">
      <c r="B377">
        <v>373</v>
      </c>
      <c r="C377" s="136">
        <v>1.11</v>
      </c>
      <c r="D377" s="136">
        <v>1.2</v>
      </c>
      <c r="E377" s="136">
        <v>1.38</v>
      </c>
      <c r="F377" s="136">
        <v>1.78</v>
      </c>
      <c r="G377" s="136">
        <v>1.78</v>
      </c>
      <c r="H377" s="136">
        <v>1.98</v>
      </c>
      <c r="I377" s="135">
        <f t="shared" si="5"/>
        <v>1.88</v>
      </c>
    </row>
    <row r="378" spans="2:9" ht="12.75">
      <c r="B378">
        <v>374</v>
      </c>
      <c r="C378" s="136">
        <v>1.11</v>
      </c>
      <c r="D378" s="136">
        <v>1.2</v>
      </c>
      <c r="E378" s="136">
        <v>1.38</v>
      </c>
      <c r="F378" s="136">
        <v>1.78</v>
      </c>
      <c r="G378" s="136">
        <v>1.78</v>
      </c>
      <c r="H378" s="136">
        <v>1.98</v>
      </c>
      <c r="I378" s="135">
        <f t="shared" si="5"/>
        <v>1.88</v>
      </c>
    </row>
    <row r="379" spans="2:9" ht="12.75">
      <c r="B379">
        <v>375</v>
      </c>
      <c r="C379" s="136">
        <v>1.11</v>
      </c>
      <c r="D379" s="136">
        <v>1.2</v>
      </c>
      <c r="E379" s="136">
        <v>1.38</v>
      </c>
      <c r="F379" s="136">
        <v>1.78</v>
      </c>
      <c r="G379" s="136">
        <v>1.78</v>
      </c>
      <c r="H379" s="136">
        <v>1.98</v>
      </c>
      <c r="I379" s="135">
        <f t="shared" si="5"/>
        <v>1.88</v>
      </c>
    </row>
    <row r="380" spans="2:9" ht="12.75">
      <c r="B380">
        <v>376</v>
      </c>
      <c r="C380" s="136">
        <v>1.11</v>
      </c>
      <c r="D380" s="136">
        <v>1.2</v>
      </c>
      <c r="E380" s="136">
        <v>1.38</v>
      </c>
      <c r="F380" s="136">
        <v>1.78</v>
      </c>
      <c r="G380" s="136">
        <v>1.78</v>
      </c>
      <c r="H380" s="136">
        <v>1.98</v>
      </c>
      <c r="I380" s="135">
        <f t="shared" si="5"/>
        <v>1.88</v>
      </c>
    </row>
    <row r="381" spans="2:9" ht="12.75">
      <c r="B381">
        <v>377</v>
      </c>
      <c r="C381" s="136">
        <v>1.11</v>
      </c>
      <c r="D381" s="136">
        <v>1.2</v>
      </c>
      <c r="E381" s="136">
        <v>1.38</v>
      </c>
      <c r="F381" s="136">
        <v>1.78</v>
      </c>
      <c r="G381" s="136">
        <v>1.78</v>
      </c>
      <c r="H381" s="136">
        <v>1.98</v>
      </c>
      <c r="I381" s="135">
        <f t="shared" si="5"/>
        <v>1.88</v>
      </c>
    </row>
    <row r="382" spans="2:9" ht="12.75">
      <c r="B382">
        <v>378</v>
      </c>
      <c r="C382" s="136">
        <v>1.11</v>
      </c>
      <c r="D382" s="136">
        <v>1.2</v>
      </c>
      <c r="E382" s="136">
        <v>1.38</v>
      </c>
      <c r="F382" s="136">
        <v>1.78</v>
      </c>
      <c r="G382" s="136">
        <v>1.78</v>
      </c>
      <c r="H382" s="136">
        <v>1.98</v>
      </c>
      <c r="I382" s="135">
        <f t="shared" si="5"/>
        <v>1.88</v>
      </c>
    </row>
    <row r="383" spans="2:9" ht="12.75">
      <c r="B383">
        <v>379</v>
      </c>
      <c r="C383" s="136">
        <v>1.11</v>
      </c>
      <c r="D383" s="136">
        <v>1.2</v>
      </c>
      <c r="E383" s="136">
        <v>1.38</v>
      </c>
      <c r="F383" s="136">
        <v>1.78</v>
      </c>
      <c r="G383" s="136">
        <v>1.78</v>
      </c>
      <c r="H383" s="136">
        <v>1.98</v>
      </c>
      <c r="I383" s="135">
        <f t="shared" si="5"/>
        <v>1.88</v>
      </c>
    </row>
    <row r="384" spans="2:9" ht="12.75">
      <c r="B384">
        <v>380</v>
      </c>
      <c r="C384" s="136">
        <v>1.11</v>
      </c>
      <c r="D384" s="136">
        <v>1.2</v>
      </c>
      <c r="E384" s="136">
        <v>1.38</v>
      </c>
      <c r="F384" s="136">
        <v>1.78</v>
      </c>
      <c r="G384" s="136">
        <v>1.78</v>
      </c>
      <c r="H384" s="136">
        <v>1.98</v>
      </c>
      <c r="I384" s="135">
        <f t="shared" si="5"/>
        <v>1.88</v>
      </c>
    </row>
    <row r="385" spans="2:9" ht="12.75">
      <c r="B385">
        <v>381</v>
      </c>
      <c r="C385" s="136">
        <v>1.11</v>
      </c>
      <c r="D385" s="136">
        <v>1.2</v>
      </c>
      <c r="E385" s="136">
        <v>1.38</v>
      </c>
      <c r="F385" s="136">
        <v>1.78</v>
      </c>
      <c r="G385" s="136">
        <v>1.78</v>
      </c>
      <c r="H385" s="136">
        <v>1.98</v>
      </c>
      <c r="I385" s="135">
        <f t="shared" si="5"/>
        <v>1.88</v>
      </c>
    </row>
    <row r="386" spans="2:9" ht="12.75">
      <c r="B386">
        <v>382</v>
      </c>
      <c r="C386" s="136">
        <v>1.11</v>
      </c>
      <c r="D386" s="136">
        <v>1.2</v>
      </c>
      <c r="E386" s="136">
        <v>1.38</v>
      </c>
      <c r="F386" s="136">
        <v>1.78</v>
      </c>
      <c r="G386" s="136">
        <v>1.78</v>
      </c>
      <c r="H386" s="136">
        <v>1.98</v>
      </c>
      <c r="I386" s="135">
        <f t="shared" si="5"/>
        <v>1.88</v>
      </c>
    </row>
    <row r="387" spans="2:9" ht="12.75">
      <c r="B387">
        <v>383</v>
      </c>
      <c r="C387" s="136">
        <v>1.11</v>
      </c>
      <c r="D387" s="136">
        <v>1.2</v>
      </c>
      <c r="E387" s="136">
        <v>1.38</v>
      </c>
      <c r="F387" s="136">
        <v>1.78</v>
      </c>
      <c r="G387" s="136">
        <v>1.78</v>
      </c>
      <c r="H387" s="136">
        <v>1.98</v>
      </c>
      <c r="I387" s="135">
        <f t="shared" si="5"/>
        <v>1.88</v>
      </c>
    </row>
    <row r="388" spans="2:9" ht="12.75">
      <c r="B388">
        <v>384</v>
      </c>
      <c r="C388" s="136">
        <v>1.11</v>
      </c>
      <c r="D388" s="136">
        <v>1.2</v>
      </c>
      <c r="E388" s="136">
        <v>1.38</v>
      </c>
      <c r="F388" s="136">
        <v>1.78</v>
      </c>
      <c r="G388" s="136">
        <v>1.78</v>
      </c>
      <c r="H388" s="136">
        <v>1.98</v>
      </c>
      <c r="I388" s="135">
        <f t="shared" si="5"/>
        <v>1.88</v>
      </c>
    </row>
    <row r="389" spans="2:9" ht="12.75">
      <c r="B389">
        <v>385</v>
      </c>
      <c r="C389" s="136">
        <v>1.11</v>
      </c>
      <c r="D389" s="136">
        <v>1.2</v>
      </c>
      <c r="E389" s="136">
        <v>1.38</v>
      </c>
      <c r="F389" s="136">
        <v>1.78</v>
      </c>
      <c r="G389" s="136">
        <v>1.78</v>
      </c>
      <c r="H389" s="136">
        <v>1.98</v>
      </c>
      <c r="I389" s="135">
        <f aca="true" t="shared" si="6" ref="I389:I452">AVERAGE(F389,H389)</f>
        <v>1.88</v>
      </c>
    </row>
    <row r="390" spans="2:9" ht="12.75">
      <c r="B390">
        <v>386</v>
      </c>
      <c r="C390" s="136">
        <v>1.11</v>
      </c>
      <c r="D390" s="136">
        <v>1.2</v>
      </c>
      <c r="E390" s="136">
        <v>1.38</v>
      </c>
      <c r="F390" s="136">
        <v>1.78</v>
      </c>
      <c r="G390" s="136">
        <v>1.78</v>
      </c>
      <c r="H390" s="136">
        <v>1.98</v>
      </c>
      <c r="I390" s="135">
        <f t="shared" si="6"/>
        <v>1.88</v>
      </c>
    </row>
    <row r="391" spans="2:9" ht="12.75">
      <c r="B391">
        <v>387</v>
      </c>
      <c r="C391" s="136">
        <v>1.11</v>
      </c>
      <c r="D391" s="136">
        <v>1.2</v>
      </c>
      <c r="E391" s="136">
        <v>1.38</v>
      </c>
      <c r="F391" s="136">
        <v>1.78</v>
      </c>
      <c r="G391" s="136">
        <v>1.78</v>
      </c>
      <c r="H391" s="136">
        <v>1.98</v>
      </c>
      <c r="I391" s="135">
        <f t="shared" si="6"/>
        <v>1.88</v>
      </c>
    </row>
    <row r="392" spans="2:9" ht="12.75">
      <c r="B392">
        <v>388</v>
      </c>
      <c r="C392" s="136">
        <v>1.11</v>
      </c>
      <c r="D392" s="136">
        <v>1.2</v>
      </c>
      <c r="E392" s="136">
        <v>1.38</v>
      </c>
      <c r="F392" s="136">
        <v>1.78</v>
      </c>
      <c r="G392" s="136">
        <v>1.78</v>
      </c>
      <c r="H392" s="136">
        <v>1.98</v>
      </c>
      <c r="I392" s="135">
        <f t="shared" si="6"/>
        <v>1.88</v>
      </c>
    </row>
    <row r="393" spans="2:9" ht="12.75">
      <c r="B393">
        <v>389</v>
      </c>
      <c r="C393" s="136">
        <v>1.11</v>
      </c>
      <c r="D393" s="136">
        <v>1.2</v>
      </c>
      <c r="E393" s="136">
        <v>1.38</v>
      </c>
      <c r="F393" s="136">
        <v>1.78</v>
      </c>
      <c r="G393" s="136">
        <v>1.78</v>
      </c>
      <c r="H393" s="136">
        <v>1.98</v>
      </c>
      <c r="I393" s="135">
        <f t="shared" si="6"/>
        <v>1.88</v>
      </c>
    </row>
    <row r="394" spans="2:9" ht="12.75">
      <c r="B394">
        <v>390</v>
      </c>
      <c r="C394" s="136">
        <v>1.11</v>
      </c>
      <c r="D394" s="136">
        <v>1.2</v>
      </c>
      <c r="E394" s="136">
        <v>1.38</v>
      </c>
      <c r="F394" s="136">
        <v>1.78</v>
      </c>
      <c r="G394" s="136">
        <v>1.78</v>
      </c>
      <c r="H394" s="136">
        <v>1.98</v>
      </c>
      <c r="I394" s="135">
        <f t="shared" si="6"/>
        <v>1.88</v>
      </c>
    </row>
    <row r="395" spans="2:9" ht="12.75">
      <c r="B395">
        <v>391</v>
      </c>
      <c r="C395" s="136">
        <v>1.11</v>
      </c>
      <c r="D395" s="136">
        <v>1.2</v>
      </c>
      <c r="E395" s="136">
        <v>1.38</v>
      </c>
      <c r="F395" s="136">
        <v>1.78</v>
      </c>
      <c r="G395" s="136">
        <v>1.78</v>
      </c>
      <c r="H395" s="136">
        <v>1.98</v>
      </c>
      <c r="I395" s="135">
        <f t="shared" si="6"/>
        <v>1.88</v>
      </c>
    </row>
    <row r="396" spans="2:9" ht="12.75">
      <c r="B396">
        <v>392</v>
      </c>
      <c r="C396" s="136">
        <v>1.11</v>
      </c>
      <c r="D396" s="136">
        <v>1.2</v>
      </c>
      <c r="E396" s="136">
        <v>1.38</v>
      </c>
      <c r="F396" s="136">
        <v>1.78</v>
      </c>
      <c r="G396" s="136">
        <v>1.78</v>
      </c>
      <c r="H396" s="136">
        <v>1.98</v>
      </c>
      <c r="I396" s="135">
        <f t="shared" si="6"/>
        <v>1.88</v>
      </c>
    </row>
    <row r="397" spans="2:9" ht="12.75">
      <c r="B397">
        <v>393</v>
      </c>
      <c r="C397" s="136">
        <v>1.11</v>
      </c>
      <c r="D397" s="136">
        <v>1.2</v>
      </c>
      <c r="E397" s="136">
        <v>1.38</v>
      </c>
      <c r="F397" s="136">
        <v>1.78</v>
      </c>
      <c r="G397" s="136">
        <v>1.78</v>
      </c>
      <c r="H397" s="136">
        <v>1.98</v>
      </c>
      <c r="I397" s="135">
        <f t="shared" si="6"/>
        <v>1.88</v>
      </c>
    </row>
    <row r="398" spans="2:9" ht="12.75">
      <c r="B398">
        <v>394</v>
      </c>
      <c r="C398" s="136">
        <v>1.11</v>
      </c>
      <c r="D398" s="136">
        <v>1.2</v>
      </c>
      <c r="E398" s="136">
        <v>1.38</v>
      </c>
      <c r="F398" s="136">
        <v>1.78</v>
      </c>
      <c r="G398" s="136">
        <v>1.78</v>
      </c>
      <c r="H398" s="136">
        <v>1.98</v>
      </c>
      <c r="I398" s="135">
        <f t="shared" si="6"/>
        <v>1.88</v>
      </c>
    </row>
    <row r="399" spans="2:9" ht="12.75">
      <c r="B399">
        <v>395</v>
      </c>
      <c r="C399" s="136">
        <v>1.11</v>
      </c>
      <c r="D399" s="136">
        <v>1.2</v>
      </c>
      <c r="E399" s="136">
        <v>1.38</v>
      </c>
      <c r="F399" s="136">
        <v>1.78</v>
      </c>
      <c r="G399" s="136">
        <v>1.78</v>
      </c>
      <c r="H399" s="136">
        <v>1.98</v>
      </c>
      <c r="I399" s="135">
        <f t="shared" si="6"/>
        <v>1.88</v>
      </c>
    </row>
    <row r="400" spans="2:9" ht="12.75">
      <c r="B400">
        <v>396</v>
      </c>
      <c r="C400" s="136">
        <v>1.11</v>
      </c>
      <c r="D400" s="136">
        <v>1.2</v>
      </c>
      <c r="E400" s="136">
        <v>1.38</v>
      </c>
      <c r="F400" s="136">
        <v>1.78</v>
      </c>
      <c r="G400" s="136">
        <v>1.78</v>
      </c>
      <c r="H400" s="136">
        <v>1.98</v>
      </c>
      <c r="I400" s="135">
        <f t="shared" si="6"/>
        <v>1.88</v>
      </c>
    </row>
    <row r="401" spans="2:9" ht="12.75">
      <c r="B401">
        <v>397</v>
      </c>
      <c r="C401" s="136">
        <v>1.11</v>
      </c>
      <c r="D401" s="136">
        <v>1.2</v>
      </c>
      <c r="E401" s="136">
        <v>1.38</v>
      </c>
      <c r="F401" s="136">
        <v>1.78</v>
      </c>
      <c r="G401" s="136">
        <v>1.78</v>
      </c>
      <c r="H401" s="136">
        <v>1.98</v>
      </c>
      <c r="I401" s="135">
        <f t="shared" si="6"/>
        <v>1.88</v>
      </c>
    </row>
    <row r="402" spans="2:9" ht="12.75">
      <c r="B402">
        <v>398</v>
      </c>
      <c r="C402" s="136">
        <v>1.11</v>
      </c>
      <c r="D402" s="136">
        <v>1.2</v>
      </c>
      <c r="E402" s="136">
        <v>1.38</v>
      </c>
      <c r="F402" s="136">
        <v>1.78</v>
      </c>
      <c r="G402" s="136">
        <v>1.78</v>
      </c>
      <c r="H402" s="136">
        <v>1.98</v>
      </c>
      <c r="I402" s="135">
        <f t="shared" si="6"/>
        <v>1.88</v>
      </c>
    </row>
    <row r="403" spans="2:9" ht="12.75">
      <c r="B403">
        <v>399</v>
      </c>
      <c r="C403" s="136">
        <v>1.11</v>
      </c>
      <c r="D403" s="136">
        <v>1.2</v>
      </c>
      <c r="E403" s="136">
        <v>1.38</v>
      </c>
      <c r="F403" s="136">
        <v>1.78</v>
      </c>
      <c r="G403" s="136">
        <v>1.78</v>
      </c>
      <c r="H403" s="136">
        <v>1.98</v>
      </c>
      <c r="I403" s="135">
        <f t="shared" si="6"/>
        <v>1.88</v>
      </c>
    </row>
    <row r="404" spans="2:9" ht="12.75">
      <c r="B404">
        <v>400</v>
      </c>
      <c r="C404" s="136">
        <v>1.14</v>
      </c>
      <c r="D404" s="136">
        <v>1.23</v>
      </c>
      <c r="E404" s="136">
        <v>1.42</v>
      </c>
      <c r="F404" s="136">
        <v>1.82</v>
      </c>
      <c r="G404" s="136">
        <v>1.82</v>
      </c>
      <c r="H404" s="136">
        <v>2.02</v>
      </c>
      <c r="I404" s="135">
        <f t="shared" si="6"/>
        <v>1.92</v>
      </c>
    </row>
    <row r="405" spans="2:9" ht="12.75">
      <c r="B405">
        <v>401</v>
      </c>
      <c r="C405" s="136">
        <v>1.14</v>
      </c>
      <c r="D405" s="136">
        <v>1.23</v>
      </c>
      <c r="E405" s="136">
        <v>1.42</v>
      </c>
      <c r="F405" s="136">
        <v>1.82</v>
      </c>
      <c r="G405" s="136">
        <v>1.82</v>
      </c>
      <c r="H405" s="136">
        <v>2.02</v>
      </c>
      <c r="I405" s="135">
        <f t="shared" si="6"/>
        <v>1.92</v>
      </c>
    </row>
    <row r="406" spans="2:9" ht="12.75">
      <c r="B406">
        <v>402</v>
      </c>
      <c r="C406" s="136">
        <v>1.14</v>
      </c>
      <c r="D406" s="136">
        <v>1.23</v>
      </c>
      <c r="E406" s="136">
        <v>1.42</v>
      </c>
      <c r="F406" s="136">
        <v>1.82</v>
      </c>
      <c r="G406" s="136">
        <v>1.82</v>
      </c>
      <c r="H406" s="136">
        <v>2.02</v>
      </c>
      <c r="I406" s="135">
        <f t="shared" si="6"/>
        <v>1.92</v>
      </c>
    </row>
    <row r="407" spans="2:9" ht="12.75">
      <c r="B407">
        <v>403</v>
      </c>
      <c r="C407" s="136">
        <v>1.14</v>
      </c>
      <c r="D407" s="136">
        <v>1.23</v>
      </c>
      <c r="E407" s="136">
        <v>1.42</v>
      </c>
      <c r="F407" s="136">
        <v>1.82</v>
      </c>
      <c r="G407" s="136">
        <v>1.82</v>
      </c>
      <c r="H407" s="136">
        <v>2.02</v>
      </c>
      <c r="I407" s="135">
        <f t="shared" si="6"/>
        <v>1.92</v>
      </c>
    </row>
    <row r="408" spans="2:9" ht="12.75">
      <c r="B408">
        <v>404</v>
      </c>
      <c r="C408" s="136">
        <v>1.14</v>
      </c>
      <c r="D408" s="136">
        <v>1.23</v>
      </c>
      <c r="E408" s="136">
        <v>1.42</v>
      </c>
      <c r="F408" s="136">
        <v>1.82</v>
      </c>
      <c r="G408" s="136">
        <v>1.82</v>
      </c>
      <c r="H408" s="136">
        <v>2.02</v>
      </c>
      <c r="I408" s="135">
        <f t="shared" si="6"/>
        <v>1.92</v>
      </c>
    </row>
    <row r="409" spans="2:9" ht="12.75">
      <c r="B409">
        <v>405</v>
      </c>
      <c r="C409" s="136">
        <v>1.14</v>
      </c>
      <c r="D409" s="136">
        <v>1.23</v>
      </c>
      <c r="E409" s="136">
        <v>1.42</v>
      </c>
      <c r="F409" s="136">
        <v>1.82</v>
      </c>
      <c r="G409" s="136">
        <v>1.82</v>
      </c>
      <c r="H409" s="136">
        <v>2.02</v>
      </c>
      <c r="I409" s="135">
        <f t="shared" si="6"/>
        <v>1.92</v>
      </c>
    </row>
    <row r="410" spans="2:9" ht="12.75">
      <c r="B410">
        <v>406</v>
      </c>
      <c r="C410" s="136">
        <v>1.14</v>
      </c>
      <c r="D410" s="136">
        <v>1.23</v>
      </c>
      <c r="E410" s="136">
        <v>1.42</v>
      </c>
      <c r="F410" s="136">
        <v>1.82</v>
      </c>
      <c r="G410" s="136">
        <v>1.82</v>
      </c>
      <c r="H410" s="136">
        <v>2.02</v>
      </c>
      <c r="I410" s="135">
        <f t="shared" si="6"/>
        <v>1.92</v>
      </c>
    </row>
    <row r="411" spans="2:9" ht="12.75">
      <c r="B411">
        <v>407</v>
      </c>
      <c r="C411" s="136">
        <v>1.14</v>
      </c>
      <c r="D411" s="136">
        <v>1.23</v>
      </c>
      <c r="E411" s="136">
        <v>1.42</v>
      </c>
      <c r="F411" s="136">
        <v>1.82</v>
      </c>
      <c r="G411" s="136">
        <v>1.82</v>
      </c>
      <c r="H411" s="136">
        <v>2.02</v>
      </c>
      <c r="I411" s="135">
        <f t="shared" si="6"/>
        <v>1.92</v>
      </c>
    </row>
    <row r="412" spans="2:9" ht="12.75">
      <c r="B412">
        <v>408</v>
      </c>
      <c r="C412" s="136">
        <v>1.14</v>
      </c>
      <c r="D412" s="136">
        <v>1.23</v>
      </c>
      <c r="E412" s="136">
        <v>1.42</v>
      </c>
      <c r="F412" s="136">
        <v>1.82</v>
      </c>
      <c r="G412" s="136">
        <v>1.82</v>
      </c>
      <c r="H412" s="136">
        <v>2.02</v>
      </c>
      <c r="I412" s="135">
        <f t="shared" si="6"/>
        <v>1.92</v>
      </c>
    </row>
    <row r="413" spans="2:9" ht="12.75">
      <c r="B413">
        <v>409</v>
      </c>
      <c r="C413" s="136">
        <v>1.14</v>
      </c>
      <c r="D413" s="136">
        <v>1.23</v>
      </c>
      <c r="E413" s="136">
        <v>1.42</v>
      </c>
      <c r="F413" s="136">
        <v>1.82</v>
      </c>
      <c r="G413" s="136">
        <v>1.82</v>
      </c>
      <c r="H413" s="136">
        <v>2.02</v>
      </c>
      <c r="I413" s="135">
        <f t="shared" si="6"/>
        <v>1.92</v>
      </c>
    </row>
    <row r="414" spans="2:9" ht="12.75">
      <c r="B414">
        <v>410</v>
      </c>
      <c r="C414" s="136">
        <v>1.14</v>
      </c>
      <c r="D414" s="136">
        <v>1.23</v>
      </c>
      <c r="E414" s="136">
        <v>1.42</v>
      </c>
      <c r="F414" s="136">
        <v>1.82</v>
      </c>
      <c r="G414" s="136">
        <v>1.82</v>
      </c>
      <c r="H414" s="136">
        <v>2.02</v>
      </c>
      <c r="I414" s="135">
        <f t="shared" si="6"/>
        <v>1.92</v>
      </c>
    </row>
    <row r="415" spans="2:9" ht="12.75">
      <c r="B415">
        <v>411</v>
      </c>
      <c r="C415" s="136">
        <v>1.14</v>
      </c>
      <c r="D415" s="136">
        <v>1.23</v>
      </c>
      <c r="E415" s="136">
        <v>1.42</v>
      </c>
      <c r="F415" s="136">
        <v>1.82</v>
      </c>
      <c r="G415" s="136">
        <v>1.82</v>
      </c>
      <c r="H415" s="136">
        <v>2.02</v>
      </c>
      <c r="I415" s="135">
        <f t="shared" si="6"/>
        <v>1.92</v>
      </c>
    </row>
    <row r="416" spans="2:9" ht="12.75">
      <c r="B416">
        <v>412</v>
      </c>
      <c r="C416" s="136">
        <v>1.14</v>
      </c>
      <c r="D416" s="136">
        <v>1.23</v>
      </c>
      <c r="E416" s="136">
        <v>1.42</v>
      </c>
      <c r="F416" s="136">
        <v>1.82</v>
      </c>
      <c r="G416" s="136">
        <v>1.82</v>
      </c>
      <c r="H416" s="136">
        <v>2.02</v>
      </c>
      <c r="I416" s="135">
        <f t="shared" si="6"/>
        <v>1.92</v>
      </c>
    </row>
    <row r="417" spans="2:9" ht="12.75">
      <c r="B417">
        <v>413</v>
      </c>
      <c r="C417" s="136">
        <v>1.14</v>
      </c>
      <c r="D417" s="136">
        <v>1.23</v>
      </c>
      <c r="E417" s="136">
        <v>1.42</v>
      </c>
      <c r="F417" s="136">
        <v>1.82</v>
      </c>
      <c r="G417" s="136">
        <v>1.82</v>
      </c>
      <c r="H417" s="136">
        <v>2.02</v>
      </c>
      <c r="I417" s="135">
        <f t="shared" si="6"/>
        <v>1.92</v>
      </c>
    </row>
    <row r="418" spans="2:9" ht="12.75">
      <c r="B418">
        <v>414</v>
      </c>
      <c r="C418" s="136">
        <v>1.14</v>
      </c>
      <c r="D418" s="136">
        <v>1.23</v>
      </c>
      <c r="E418" s="136">
        <v>1.42</v>
      </c>
      <c r="F418" s="136">
        <v>1.82</v>
      </c>
      <c r="G418" s="136">
        <v>1.82</v>
      </c>
      <c r="H418" s="136">
        <v>2.02</v>
      </c>
      <c r="I418" s="135">
        <f t="shared" si="6"/>
        <v>1.92</v>
      </c>
    </row>
    <row r="419" spans="2:9" ht="12.75">
      <c r="B419">
        <v>415</v>
      </c>
      <c r="C419" s="136">
        <v>1.14</v>
      </c>
      <c r="D419" s="136">
        <v>1.23</v>
      </c>
      <c r="E419" s="136">
        <v>1.42</v>
      </c>
      <c r="F419" s="136">
        <v>1.82</v>
      </c>
      <c r="G419" s="136">
        <v>1.82</v>
      </c>
      <c r="H419" s="136">
        <v>2.02</v>
      </c>
      <c r="I419" s="135">
        <f t="shared" si="6"/>
        <v>1.92</v>
      </c>
    </row>
    <row r="420" spans="2:9" ht="12.75">
      <c r="B420">
        <v>416</v>
      </c>
      <c r="C420" s="136">
        <v>1.14</v>
      </c>
      <c r="D420" s="136">
        <v>1.23</v>
      </c>
      <c r="E420" s="136">
        <v>1.42</v>
      </c>
      <c r="F420" s="136">
        <v>1.82</v>
      </c>
      <c r="G420" s="136">
        <v>1.82</v>
      </c>
      <c r="H420" s="136">
        <v>2.02</v>
      </c>
      <c r="I420" s="135">
        <f t="shared" si="6"/>
        <v>1.92</v>
      </c>
    </row>
    <row r="421" spans="2:9" ht="12.75">
      <c r="B421">
        <v>417</v>
      </c>
      <c r="C421" s="136">
        <v>1.14</v>
      </c>
      <c r="D421" s="136">
        <v>1.23</v>
      </c>
      <c r="E421" s="136">
        <v>1.42</v>
      </c>
      <c r="F421" s="136">
        <v>1.82</v>
      </c>
      <c r="G421" s="136">
        <v>1.82</v>
      </c>
      <c r="H421" s="136">
        <v>2.02</v>
      </c>
      <c r="I421" s="135">
        <f t="shared" si="6"/>
        <v>1.92</v>
      </c>
    </row>
    <row r="422" spans="2:9" ht="12.75">
      <c r="B422">
        <v>418</v>
      </c>
      <c r="C422" s="136">
        <v>1.14</v>
      </c>
      <c r="D422" s="136">
        <v>1.23</v>
      </c>
      <c r="E422" s="136">
        <v>1.42</v>
      </c>
      <c r="F422" s="136">
        <v>1.82</v>
      </c>
      <c r="G422" s="136">
        <v>1.82</v>
      </c>
      <c r="H422" s="136">
        <v>2.02</v>
      </c>
      <c r="I422" s="135">
        <f t="shared" si="6"/>
        <v>1.92</v>
      </c>
    </row>
    <row r="423" spans="2:9" ht="12.75">
      <c r="B423">
        <v>419</v>
      </c>
      <c r="C423" s="136">
        <v>1.14</v>
      </c>
      <c r="D423" s="136">
        <v>1.23</v>
      </c>
      <c r="E423" s="136">
        <v>1.42</v>
      </c>
      <c r="F423" s="136">
        <v>1.82</v>
      </c>
      <c r="G423" s="136">
        <v>1.82</v>
      </c>
      <c r="H423" s="136">
        <v>2.02</v>
      </c>
      <c r="I423" s="135">
        <f t="shared" si="6"/>
        <v>1.92</v>
      </c>
    </row>
    <row r="424" spans="2:9" ht="12.75">
      <c r="B424">
        <v>420</v>
      </c>
      <c r="C424" s="136">
        <v>1.14</v>
      </c>
      <c r="D424" s="136">
        <v>1.23</v>
      </c>
      <c r="E424" s="136">
        <v>1.42</v>
      </c>
      <c r="F424" s="136">
        <v>1.82</v>
      </c>
      <c r="G424" s="136">
        <v>1.82</v>
      </c>
      <c r="H424" s="136">
        <v>2.02</v>
      </c>
      <c r="I424" s="135">
        <f t="shared" si="6"/>
        <v>1.92</v>
      </c>
    </row>
    <row r="425" spans="2:9" ht="12.75">
      <c r="B425">
        <v>421</v>
      </c>
      <c r="C425" s="136">
        <v>1.14</v>
      </c>
      <c r="D425" s="136">
        <v>1.23</v>
      </c>
      <c r="E425" s="136">
        <v>1.42</v>
      </c>
      <c r="F425" s="136">
        <v>1.82</v>
      </c>
      <c r="G425" s="136">
        <v>1.82</v>
      </c>
      <c r="H425" s="136">
        <v>2.02</v>
      </c>
      <c r="I425" s="135">
        <f t="shared" si="6"/>
        <v>1.92</v>
      </c>
    </row>
    <row r="426" spans="2:9" ht="12.75">
      <c r="B426">
        <v>422</v>
      </c>
      <c r="C426" s="136">
        <v>1.14</v>
      </c>
      <c r="D426" s="136">
        <v>1.23</v>
      </c>
      <c r="E426" s="136">
        <v>1.42</v>
      </c>
      <c r="F426" s="136">
        <v>1.82</v>
      </c>
      <c r="G426" s="136">
        <v>1.82</v>
      </c>
      <c r="H426" s="136">
        <v>2.02</v>
      </c>
      <c r="I426" s="135">
        <f t="shared" si="6"/>
        <v>1.92</v>
      </c>
    </row>
    <row r="427" spans="2:9" ht="12.75">
      <c r="B427">
        <v>423</v>
      </c>
      <c r="C427" s="136">
        <v>1.14</v>
      </c>
      <c r="D427" s="136">
        <v>1.23</v>
      </c>
      <c r="E427" s="136">
        <v>1.42</v>
      </c>
      <c r="F427" s="136">
        <v>1.82</v>
      </c>
      <c r="G427" s="136">
        <v>1.82</v>
      </c>
      <c r="H427" s="136">
        <v>2.02</v>
      </c>
      <c r="I427" s="135">
        <f t="shared" si="6"/>
        <v>1.92</v>
      </c>
    </row>
    <row r="428" spans="2:9" ht="12.75">
      <c r="B428">
        <v>424</v>
      </c>
      <c r="C428" s="136">
        <v>1.14</v>
      </c>
      <c r="D428" s="136">
        <v>1.23</v>
      </c>
      <c r="E428" s="136">
        <v>1.42</v>
      </c>
      <c r="F428" s="136">
        <v>1.82</v>
      </c>
      <c r="G428" s="136">
        <v>1.82</v>
      </c>
      <c r="H428" s="136">
        <v>2.02</v>
      </c>
      <c r="I428" s="135">
        <f t="shared" si="6"/>
        <v>1.92</v>
      </c>
    </row>
    <row r="429" spans="2:9" ht="12.75">
      <c r="B429">
        <v>425</v>
      </c>
      <c r="C429" s="136">
        <v>1.14</v>
      </c>
      <c r="D429" s="136">
        <v>1.23</v>
      </c>
      <c r="E429" s="136">
        <v>1.42</v>
      </c>
      <c r="F429" s="136">
        <v>1.82</v>
      </c>
      <c r="G429" s="136">
        <v>1.82</v>
      </c>
      <c r="H429" s="136">
        <v>2.02</v>
      </c>
      <c r="I429" s="135">
        <f t="shared" si="6"/>
        <v>1.92</v>
      </c>
    </row>
    <row r="430" spans="2:9" ht="12.75">
      <c r="B430">
        <v>426</v>
      </c>
      <c r="C430" s="136">
        <v>1.14</v>
      </c>
      <c r="D430" s="136">
        <v>1.23</v>
      </c>
      <c r="E430" s="136">
        <v>1.42</v>
      </c>
      <c r="F430" s="136">
        <v>1.82</v>
      </c>
      <c r="G430" s="136">
        <v>1.82</v>
      </c>
      <c r="H430" s="136">
        <v>2.02</v>
      </c>
      <c r="I430" s="135">
        <f t="shared" si="6"/>
        <v>1.92</v>
      </c>
    </row>
    <row r="431" spans="2:9" ht="12.75">
      <c r="B431">
        <v>427</v>
      </c>
      <c r="C431" s="136">
        <v>1.14</v>
      </c>
      <c r="D431" s="136">
        <v>1.23</v>
      </c>
      <c r="E431" s="136">
        <v>1.42</v>
      </c>
      <c r="F431" s="136">
        <v>1.82</v>
      </c>
      <c r="G431" s="136">
        <v>1.82</v>
      </c>
      <c r="H431" s="136">
        <v>2.02</v>
      </c>
      <c r="I431" s="135">
        <f t="shared" si="6"/>
        <v>1.92</v>
      </c>
    </row>
    <row r="432" spans="2:9" ht="12.75">
      <c r="B432">
        <v>428</v>
      </c>
      <c r="C432" s="136">
        <v>1.14</v>
      </c>
      <c r="D432" s="136">
        <v>1.23</v>
      </c>
      <c r="E432" s="136">
        <v>1.42</v>
      </c>
      <c r="F432" s="136">
        <v>1.82</v>
      </c>
      <c r="G432" s="136">
        <v>1.82</v>
      </c>
      <c r="H432" s="136">
        <v>2.02</v>
      </c>
      <c r="I432" s="135">
        <f t="shared" si="6"/>
        <v>1.92</v>
      </c>
    </row>
    <row r="433" spans="2:9" ht="12.75">
      <c r="B433">
        <v>429</v>
      </c>
      <c r="C433" s="136">
        <v>1.14</v>
      </c>
      <c r="D433" s="136">
        <v>1.23</v>
      </c>
      <c r="E433" s="136">
        <v>1.42</v>
      </c>
      <c r="F433" s="136">
        <v>1.82</v>
      </c>
      <c r="G433" s="136">
        <v>1.82</v>
      </c>
      <c r="H433" s="136">
        <v>2.02</v>
      </c>
      <c r="I433" s="135">
        <f t="shared" si="6"/>
        <v>1.92</v>
      </c>
    </row>
    <row r="434" spans="2:9" ht="12.75">
      <c r="B434">
        <v>430</v>
      </c>
      <c r="C434" s="136">
        <v>1.14</v>
      </c>
      <c r="D434" s="136">
        <v>1.23</v>
      </c>
      <c r="E434" s="136">
        <v>1.42</v>
      </c>
      <c r="F434" s="136">
        <v>1.82</v>
      </c>
      <c r="G434" s="136">
        <v>1.82</v>
      </c>
      <c r="H434" s="136">
        <v>2.02</v>
      </c>
      <c r="I434" s="135">
        <f t="shared" si="6"/>
        <v>1.92</v>
      </c>
    </row>
    <row r="435" spans="2:9" ht="12.75">
      <c r="B435">
        <v>431</v>
      </c>
      <c r="C435" s="136">
        <v>1.14</v>
      </c>
      <c r="D435" s="136">
        <v>1.23</v>
      </c>
      <c r="E435" s="136">
        <v>1.42</v>
      </c>
      <c r="F435" s="136">
        <v>1.82</v>
      </c>
      <c r="G435" s="136">
        <v>1.82</v>
      </c>
      <c r="H435" s="136">
        <v>2.02</v>
      </c>
      <c r="I435" s="135">
        <f t="shared" si="6"/>
        <v>1.92</v>
      </c>
    </row>
    <row r="436" spans="2:9" ht="12.75">
      <c r="B436">
        <v>432</v>
      </c>
      <c r="C436" s="136">
        <v>1.14</v>
      </c>
      <c r="D436" s="136">
        <v>1.23</v>
      </c>
      <c r="E436" s="136">
        <v>1.42</v>
      </c>
      <c r="F436" s="136">
        <v>1.82</v>
      </c>
      <c r="G436" s="136">
        <v>1.82</v>
      </c>
      <c r="H436" s="136">
        <v>2.02</v>
      </c>
      <c r="I436" s="135">
        <f t="shared" si="6"/>
        <v>1.92</v>
      </c>
    </row>
    <row r="437" spans="2:9" ht="12.75">
      <c r="B437">
        <v>433</v>
      </c>
      <c r="C437" s="136">
        <v>1.14</v>
      </c>
      <c r="D437" s="136">
        <v>1.23</v>
      </c>
      <c r="E437" s="136">
        <v>1.42</v>
      </c>
      <c r="F437" s="136">
        <v>1.82</v>
      </c>
      <c r="G437" s="136">
        <v>1.82</v>
      </c>
      <c r="H437" s="136">
        <v>2.02</v>
      </c>
      <c r="I437" s="135">
        <f t="shared" si="6"/>
        <v>1.92</v>
      </c>
    </row>
    <row r="438" spans="2:9" ht="12.75">
      <c r="B438">
        <v>434</v>
      </c>
      <c r="C438" s="136">
        <v>1.14</v>
      </c>
      <c r="D438" s="136">
        <v>1.23</v>
      </c>
      <c r="E438" s="136">
        <v>1.42</v>
      </c>
      <c r="F438" s="136">
        <v>1.82</v>
      </c>
      <c r="G438" s="136">
        <v>1.82</v>
      </c>
      <c r="H438" s="136">
        <v>2.02</v>
      </c>
      <c r="I438" s="135">
        <f t="shared" si="6"/>
        <v>1.92</v>
      </c>
    </row>
    <row r="439" spans="2:9" ht="12.75">
      <c r="B439">
        <v>435</v>
      </c>
      <c r="C439" s="136">
        <v>1.14</v>
      </c>
      <c r="D439" s="136">
        <v>1.23</v>
      </c>
      <c r="E439" s="136">
        <v>1.42</v>
      </c>
      <c r="F439" s="136">
        <v>1.82</v>
      </c>
      <c r="G439" s="136">
        <v>1.82</v>
      </c>
      <c r="H439" s="136">
        <v>2.02</v>
      </c>
      <c r="I439" s="135">
        <f t="shared" si="6"/>
        <v>1.92</v>
      </c>
    </row>
    <row r="440" spans="2:9" ht="12.75">
      <c r="B440">
        <v>436</v>
      </c>
      <c r="C440" s="136">
        <v>1.14</v>
      </c>
      <c r="D440" s="136">
        <v>1.23</v>
      </c>
      <c r="E440" s="136">
        <v>1.42</v>
      </c>
      <c r="F440" s="136">
        <v>1.82</v>
      </c>
      <c r="G440" s="136">
        <v>1.82</v>
      </c>
      <c r="H440" s="136">
        <v>2.02</v>
      </c>
      <c r="I440" s="135">
        <f t="shared" si="6"/>
        <v>1.92</v>
      </c>
    </row>
    <row r="441" spans="2:9" ht="12.75">
      <c r="B441">
        <v>437</v>
      </c>
      <c r="C441" s="136">
        <v>1.14</v>
      </c>
      <c r="D441" s="136">
        <v>1.23</v>
      </c>
      <c r="E441" s="136">
        <v>1.42</v>
      </c>
      <c r="F441" s="136">
        <v>1.82</v>
      </c>
      <c r="G441" s="136">
        <v>1.82</v>
      </c>
      <c r="H441" s="136">
        <v>2.02</v>
      </c>
      <c r="I441" s="135">
        <f t="shared" si="6"/>
        <v>1.92</v>
      </c>
    </row>
    <row r="442" spans="2:9" ht="12.75">
      <c r="B442">
        <v>438</v>
      </c>
      <c r="C442" s="136">
        <v>1.14</v>
      </c>
      <c r="D442" s="136">
        <v>1.23</v>
      </c>
      <c r="E442" s="136">
        <v>1.42</v>
      </c>
      <c r="F442" s="136">
        <v>1.82</v>
      </c>
      <c r="G442" s="136">
        <v>1.82</v>
      </c>
      <c r="H442" s="136">
        <v>2.02</v>
      </c>
      <c r="I442" s="135">
        <f t="shared" si="6"/>
        <v>1.92</v>
      </c>
    </row>
    <row r="443" spans="2:9" ht="12.75">
      <c r="B443">
        <v>439</v>
      </c>
      <c r="C443" s="136">
        <v>1.14</v>
      </c>
      <c r="D443" s="136">
        <v>1.23</v>
      </c>
      <c r="E443" s="136">
        <v>1.42</v>
      </c>
      <c r="F443" s="136">
        <v>1.82</v>
      </c>
      <c r="G443" s="136">
        <v>1.82</v>
      </c>
      <c r="H443" s="136">
        <v>2.02</v>
      </c>
      <c r="I443" s="135">
        <f t="shared" si="6"/>
        <v>1.92</v>
      </c>
    </row>
    <row r="444" spans="2:9" ht="12.75">
      <c r="B444">
        <v>440</v>
      </c>
      <c r="C444" s="136">
        <v>1.14</v>
      </c>
      <c r="D444" s="136">
        <v>1.23</v>
      </c>
      <c r="E444" s="136">
        <v>1.42</v>
      </c>
      <c r="F444" s="136">
        <v>1.82</v>
      </c>
      <c r="G444" s="136">
        <v>1.82</v>
      </c>
      <c r="H444" s="136">
        <v>2.02</v>
      </c>
      <c r="I444" s="135">
        <f t="shared" si="6"/>
        <v>1.92</v>
      </c>
    </row>
    <row r="445" spans="2:9" ht="12.75">
      <c r="B445">
        <v>441</v>
      </c>
      <c r="C445" s="136">
        <v>1.14</v>
      </c>
      <c r="D445" s="136">
        <v>1.23</v>
      </c>
      <c r="E445" s="136">
        <v>1.42</v>
      </c>
      <c r="F445" s="136">
        <v>1.82</v>
      </c>
      <c r="G445" s="136">
        <v>1.82</v>
      </c>
      <c r="H445" s="136">
        <v>2.02</v>
      </c>
      <c r="I445" s="135">
        <f t="shared" si="6"/>
        <v>1.92</v>
      </c>
    </row>
    <row r="446" spans="2:9" ht="12.75">
      <c r="B446">
        <v>442</v>
      </c>
      <c r="C446" s="136">
        <v>1.14</v>
      </c>
      <c r="D446" s="136">
        <v>1.23</v>
      </c>
      <c r="E446" s="136">
        <v>1.42</v>
      </c>
      <c r="F446" s="136">
        <v>1.82</v>
      </c>
      <c r="G446" s="136">
        <v>1.82</v>
      </c>
      <c r="H446" s="136">
        <v>2.02</v>
      </c>
      <c r="I446" s="135">
        <f t="shared" si="6"/>
        <v>1.92</v>
      </c>
    </row>
    <row r="447" spans="2:9" ht="12.75">
      <c r="B447">
        <v>443</v>
      </c>
      <c r="C447" s="136">
        <v>1.14</v>
      </c>
      <c r="D447" s="136">
        <v>1.23</v>
      </c>
      <c r="E447" s="136">
        <v>1.42</v>
      </c>
      <c r="F447" s="136">
        <v>1.82</v>
      </c>
      <c r="G447" s="136">
        <v>1.82</v>
      </c>
      <c r="H447" s="136">
        <v>2.02</v>
      </c>
      <c r="I447" s="135">
        <f t="shared" si="6"/>
        <v>1.92</v>
      </c>
    </row>
    <row r="448" spans="2:9" ht="12.75">
      <c r="B448">
        <v>444</v>
      </c>
      <c r="C448" s="136">
        <v>1.14</v>
      </c>
      <c r="D448" s="136">
        <v>1.23</v>
      </c>
      <c r="E448" s="136">
        <v>1.42</v>
      </c>
      <c r="F448" s="136">
        <v>1.82</v>
      </c>
      <c r="G448" s="136">
        <v>1.82</v>
      </c>
      <c r="H448" s="136">
        <v>2.02</v>
      </c>
      <c r="I448" s="135">
        <f t="shared" si="6"/>
        <v>1.92</v>
      </c>
    </row>
    <row r="449" spans="2:9" ht="12.75">
      <c r="B449">
        <v>445</v>
      </c>
      <c r="C449" s="136">
        <v>1.14</v>
      </c>
      <c r="D449" s="136">
        <v>1.23</v>
      </c>
      <c r="E449" s="136">
        <v>1.42</v>
      </c>
      <c r="F449" s="136">
        <v>1.82</v>
      </c>
      <c r="G449" s="136">
        <v>1.82</v>
      </c>
      <c r="H449" s="136">
        <v>2.02</v>
      </c>
      <c r="I449" s="135">
        <f t="shared" si="6"/>
        <v>1.92</v>
      </c>
    </row>
    <row r="450" spans="2:9" ht="12.75">
      <c r="B450">
        <v>446</v>
      </c>
      <c r="C450" s="136">
        <v>1.14</v>
      </c>
      <c r="D450" s="136">
        <v>1.23</v>
      </c>
      <c r="E450" s="136">
        <v>1.42</v>
      </c>
      <c r="F450" s="136">
        <v>1.82</v>
      </c>
      <c r="G450" s="136">
        <v>1.82</v>
      </c>
      <c r="H450" s="136">
        <v>2.02</v>
      </c>
      <c r="I450" s="135">
        <f t="shared" si="6"/>
        <v>1.92</v>
      </c>
    </row>
    <row r="451" spans="2:9" ht="12.75">
      <c r="B451">
        <v>447</v>
      </c>
      <c r="C451" s="136">
        <v>1.14</v>
      </c>
      <c r="D451" s="136">
        <v>1.23</v>
      </c>
      <c r="E451" s="136">
        <v>1.42</v>
      </c>
      <c r="F451" s="136">
        <v>1.82</v>
      </c>
      <c r="G451" s="136">
        <v>1.82</v>
      </c>
      <c r="H451" s="136">
        <v>2.02</v>
      </c>
      <c r="I451" s="135">
        <f t="shared" si="6"/>
        <v>1.92</v>
      </c>
    </row>
    <row r="452" spans="2:9" ht="12.75">
      <c r="B452">
        <v>448</v>
      </c>
      <c r="C452" s="136">
        <v>1.14</v>
      </c>
      <c r="D452" s="136">
        <v>1.23</v>
      </c>
      <c r="E452" s="136">
        <v>1.42</v>
      </c>
      <c r="F452" s="136">
        <v>1.82</v>
      </c>
      <c r="G452" s="136">
        <v>1.82</v>
      </c>
      <c r="H452" s="136">
        <v>2.02</v>
      </c>
      <c r="I452" s="135">
        <f t="shared" si="6"/>
        <v>1.92</v>
      </c>
    </row>
    <row r="453" spans="2:9" ht="12.75">
      <c r="B453">
        <v>449</v>
      </c>
      <c r="C453" s="136">
        <v>1.14</v>
      </c>
      <c r="D453" s="136">
        <v>1.23</v>
      </c>
      <c r="E453" s="136">
        <v>1.42</v>
      </c>
      <c r="F453" s="136">
        <v>1.82</v>
      </c>
      <c r="G453" s="136">
        <v>1.82</v>
      </c>
      <c r="H453" s="136">
        <v>2.02</v>
      </c>
      <c r="I453" s="135">
        <f aca="true" t="shared" si="7" ref="I453:I516">AVERAGE(F453,H453)</f>
        <v>1.92</v>
      </c>
    </row>
    <row r="454" spans="2:9" ht="12.75">
      <c r="B454">
        <v>450</v>
      </c>
      <c r="C454" s="136">
        <v>1.14</v>
      </c>
      <c r="D454" s="136">
        <v>1.23</v>
      </c>
      <c r="E454" s="136">
        <v>1.42</v>
      </c>
      <c r="F454" s="136">
        <v>1.82</v>
      </c>
      <c r="G454" s="136">
        <v>1.82</v>
      </c>
      <c r="H454" s="136">
        <v>2.02</v>
      </c>
      <c r="I454" s="135">
        <f t="shared" si="7"/>
        <v>1.92</v>
      </c>
    </row>
    <row r="455" spans="2:9" ht="12.75">
      <c r="B455">
        <v>451</v>
      </c>
      <c r="C455" s="136">
        <v>1.14</v>
      </c>
      <c r="D455" s="136">
        <v>1.23</v>
      </c>
      <c r="E455" s="136">
        <v>1.42</v>
      </c>
      <c r="F455" s="136">
        <v>1.82</v>
      </c>
      <c r="G455" s="136">
        <v>1.82</v>
      </c>
      <c r="H455" s="136">
        <v>2.02</v>
      </c>
      <c r="I455" s="135">
        <f t="shared" si="7"/>
        <v>1.92</v>
      </c>
    </row>
    <row r="456" spans="2:9" ht="12.75">
      <c r="B456">
        <v>452</v>
      </c>
      <c r="C456" s="136">
        <v>1.14</v>
      </c>
      <c r="D456" s="136">
        <v>1.23</v>
      </c>
      <c r="E456" s="136">
        <v>1.42</v>
      </c>
      <c r="F456" s="136">
        <v>1.82</v>
      </c>
      <c r="G456" s="136">
        <v>1.82</v>
      </c>
      <c r="H456" s="136">
        <v>2.02</v>
      </c>
      <c r="I456" s="135">
        <f t="shared" si="7"/>
        <v>1.92</v>
      </c>
    </row>
    <row r="457" spans="2:9" ht="12.75">
      <c r="B457">
        <v>453</v>
      </c>
      <c r="C457" s="136">
        <v>1.14</v>
      </c>
      <c r="D457" s="136">
        <v>1.23</v>
      </c>
      <c r="E457" s="136">
        <v>1.42</v>
      </c>
      <c r="F457" s="136">
        <v>1.82</v>
      </c>
      <c r="G457" s="136">
        <v>1.82</v>
      </c>
      <c r="H457" s="136">
        <v>2.02</v>
      </c>
      <c r="I457" s="135">
        <f t="shared" si="7"/>
        <v>1.92</v>
      </c>
    </row>
    <row r="458" spans="2:9" ht="12.75">
      <c r="B458">
        <v>454</v>
      </c>
      <c r="C458" s="136">
        <v>1.14</v>
      </c>
      <c r="D458" s="136">
        <v>1.23</v>
      </c>
      <c r="E458" s="136">
        <v>1.42</v>
      </c>
      <c r="F458" s="136">
        <v>1.82</v>
      </c>
      <c r="G458" s="136">
        <v>1.82</v>
      </c>
      <c r="H458" s="136">
        <v>2.02</v>
      </c>
      <c r="I458" s="135">
        <f t="shared" si="7"/>
        <v>1.92</v>
      </c>
    </row>
    <row r="459" spans="2:9" ht="12.75">
      <c r="B459">
        <v>455</v>
      </c>
      <c r="C459" s="136">
        <v>1.14</v>
      </c>
      <c r="D459" s="136">
        <v>1.23</v>
      </c>
      <c r="E459" s="136">
        <v>1.42</v>
      </c>
      <c r="F459" s="136">
        <v>1.82</v>
      </c>
      <c r="G459" s="136">
        <v>1.82</v>
      </c>
      <c r="H459" s="136">
        <v>2.02</v>
      </c>
      <c r="I459" s="135">
        <f t="shared" si="7"/>
        <v>1.92</v>
      </c>
    </row>
    <row r="460" spans="2:9" ht="12.75">
      <c r="B460">
        <v>456</v>
      </c>
      <c r="C460" s="136">
        <v>1.14</v>
      </c>
      <c r="D460" s="136">
        <v>1.23</v>
      </c>
      <c r="E460" s="136">
        <v>1.42</v>
      </c>
      <c r="F460" s="136">
        <v>1.82</v>
      </c>
      <c r="G460" s="136">
        <v>1.82</v>
      </c>
      <c r="H460" s="136">
        <v>2.02</v>
      </c>
      <c r="I460" s="135">
        <f t="shared" si="7"/>
        <v>1.92</v>
      </c>
    </row>
    <row r="461" spans="2:9" ht="12.75">
      <c r="B461">
        <v>457</v>
      </c>
      <c r="C461" s="136">
        <v>1.14</v>
      </c>
      <c r="D461" s="136">
        <v>1.23</v>
      </c>
      <c r="E461" s="136">
        <v>1.42</v>
      </c>
      <c r="F461" s="136">
        <v>1.82</v>
      </c>
      <c r="G461" s="136">
        <v>1.82</v>
      </c>
      <c r="H461" s="136">
        <v>2.02</v>
      </c>
      <c r="I461" s="135">
        <f t="shared" si="7"/>
        <v>1.92</v>
      </c>
    </row>
    <row r="462" spans="2:9" ht="12.75">
      <c r="B462">
        <v>458</v>
      </c>
      <c r="C462" s="136">
        <v>1.14</v>
      </c>
      <c r="D462" s="136">
        <v>1.23</v>
      </c>
      <c r="E462" s="136">
        <v>1.42</v>
      </c>
      <c r="F462" s="136">
        <v>1.82</v>
      </c>
      <c r="G462" s="136">
        <v>1.82</v>
      </c>
      <c r="H462" s="136">
        <v>2.02</v>
      </c>
      <c r="I462" s="135">
        <f t="shared" si="7"/>
        <v>1.92</v>
      </c>
    </row>
    <row r="463" spans="2:9" ht="12.75">
      <c r="B463">
        <v>459</v>
      </c>
      <c r="C463" s="136">
        <v>1.14</v>
      </c>
      <c r="D463" s="136">
        <v>1.23</v>
      </c>
      <c r="E463" s="136">
        <v>1.42</v>
      </c>
      <c r="F463" s="136">
        <v>1.82</v>
      </c>
      <c r="G463" s="136">
        <v>1.82</v>
      </c>
      <c r="H463" s="136">
        <v>2.02</v>
      </c>
      <c r="I463" s="135">
        <f t="shared" si="7"/>
        <v>1.92</v>
      </c>
    </row>
    <row r="464" spans="2:9" ht="12.75">
      <c r="B464">
        <v>460</v>
      </c>
      <c r="C464" s="136">
        <v>1.14</v>
      </c>
      <c r="D464" s="136">
        <v>1.23</v>
      </c>
      <c r="E464" s="136">
        <v>1.42</v>
      </c>
      <c r="F464" s="136">
        <v>1.82</v>
      </c>
      <c r="G464" s="136">
        <v>1.82</v>
      </c>
      <c r="H464" s="136">
        <v>2.02</v>
      </c>
      <c r="I464" s="135">
        <f t="shared" si="7"/>
        <v>1.92</v>
      </c>
    </row>
    <row r="465" spans="2:9" ht="12.75">
      <c r="B465">
        <v>461</v>
      </c>
      <c r="C465" s="136">
        <v>1.14</v>
      </c>
      <c r="D465" s="136">
        <v>1.23</v>
      </c>
      <c r="E465" s="136">
        <v>1.42</v>
      </c>
      <c r="F465" s="136">
        <v>1.82</v>
      </c>
      <c r="G465" s="136">
        <v>1.82</v>
      </c>
      <c r="H465" s="136">
        <v>2.02</v>
      </c>
      <c r="I465" s="135">
        <f t="shared" si="7"/>
        <v>1.92</v>
      </c>
    </row>
    <row r="466" spans="2:9" ht="12.75">
      <c r="B466">
        <v>462</v>
      </c>
      <c r="C466" s="136">
        <v>1.14</v>
      </c>
      <c r="D466" s="136">
        <v>1.23</v>
      </c>
      <c r="E466" s="136">
        <v>1.42</v>
      </c>
      <c r="F466" s="136">
        <v>1.82</v>
      </c>
      <c r="G466" s="136">
        <v>1.82</v>
      </c>
      <c r="H466" s="136">
        <v>2.02</v>
      </c>
      <c r="I466" s="135">
        <f t="shared" si="7"/>
        <v>1.92</v>
      </c>
    </row>
    <row r="467" spans="2:9" ht="12.75">
      <c r="B467">
        <v>463</v>
      </c>
      <c r="C467" s="136">
        <v>1.14</v>
      </c>
      <c r="D467" s="136">
        <v>1.23</v>
      </c>
      <c r="E467" s="136">
        <v>1.42</v>
      </c>
      <c r="F467" s="136">
        <v>1.82</v>
      </c>
      <c r="G467" s="136">
        <v>1.82</v>
      </c>
      <c r="H467" s="136">
        <v>2.02</v>
      </c>
      <c r="I467" s="135">
        <f t="shared" si="7"/>
        <v>1.92</v>
      </c>
    </row>
    <row r="468" spans="2:9" ht="12.75">
      <c r="B468">
        <v>464</v>
      </c>
      <c r="C468" s="136">
        <v>1.14</v>
      </c>
      <c r="D468" s="136">
        <v>1.23</v>
      </c>
      <c r="E468" s="136">
        <v>1.42</v>
      </c>
      <c r="F468" s="136">
        <v>1.82</v>
      </c>
      <c r="G468" s="136">
        <v>1.82</v>
      </c>
      <c r="H468" s="136">
        <v>2.02</v>
      </c>
      <c r="I468" s="135">
        <f t="shared" si="7"/>
        <v>1.92</v>
      </c>
    </row>
    <row r="469" spans="2:9" ht="12.75">
      <c r="B469">
        <v>465</v>
      </c>
      <c r="C469" s="136">
        <v>1.14</v>
      </c>
      <c r="D469" s="136">
        <v>1.23</v>
      </c>
      <c r="E469" s="136">
        <v>1.42</v>
      </c>
      <c r="F469" s="136">
        <v>1.82</v>
      </c>
      <c r="G469" s="136">
        <v>1.82</v>
      </c>
      <c r="H469" s="136">
        <v>2.02</v>
      </c>
      <c r="I469" s="135">
        <f t="shared" si="7"/>
        <v>1.92</v>
      </c>
    </row>
    <row r="470" spans="2:9" ht="12.75">
      <c r="B470">
        <v>466</v>
      </c>
      <c r="C470" s="136">
        <v>1.14</v>
      </c>
      <c r="D470" s="136">
        <v>1.23</v>
      </c>
      <c r="E470" s="136">
        <v>1.42</v>
      </c>
      <c r="F470" s="136">
        <v>1.82</v>
      </c>
      <c r="G470" s="136">
        <v>1.82</v>
      </c>
      <c r="H470" s="136">
        <v>2.02</v>
      </c>
      <c r="I470" s="135">
        <f t="shared" si="7"/>
        <v>1.92</v>
      </c>
    </row>
    <row r="471" spans="2:9" ht="12.75">
      <c r="B471">
        <v>467</v>
      </c>
      <c r="C471" s="136">
        <v>1.14</v>
      </c>
      <c r="D471" s="136">
        <v>1.23</v>
      </c>
      <c r="E471" s="136">
        <v>1.42</v>
      </c>
      <c r="F471" s="136">
        <v>1.82</v>
      </c>
      <c r="G471" s="136">
        <v>1.82</v>
      </c>
      <c r="H471" s="136">
        <v>2.02</v>
      </c>
      <c r="I471" s="135">
        <f t="shared" si="7"/>
        <v>1.92</v>
      </c>
    </row>
    <row r="472" spans="2:9" ht="12.75">
      <c r="B472">
        <v>468</v>
      </c>
      <c r="C472" s="136">
        <v>1.14</v>
      </c>
      <c r="D472" s="136">
        <v>1.23</v>
      </c>
      <c r="E472" s="136">
        <v>1.42</v>
      </c>
      <c r="F472" s="136">
        <v>1.82</v>
      </c>
      <c r="G472" s="136">
        <v>1.82</v>
      </c>
      <c r="H472" s="136">
        <v>2.02</v>
      </c>
      <c r="I472" s="135">
        <f t="shared" si="7"/>
        <v>1.92</v>
      </c>
    </row>
    <row r="473" spans="2:9" ht="12.75">
      <c r="B473">
        <v>469</v>
      </c>
      <c r="C473" s="136">
        <v>1.14</v>
      </c>
      <c r="D473" s="136">
        <v>1.23</v>
      </c>
      <c r="E473" s="136">
        <v>1.42</v>
      </c>
      <c r="F473" s="136">
        <v>1.82</v>
      </c>
      <c r="G473" s="136">
        <v>1.82</v>
      </c>
      <c r="H473" s="136">
        <v>2.02</v>
      </c>
      <c r="I473" s="135">
        <f t="shared" si="7"/>
        <v>1.92</v>
      </c>
    </row>
    <row r="474" spans="2:9" ht="12.75">
      <c r="B474">
        <v>470</v>
      </c>
      <c r="C474" s="136">
        <v>1.14</v>
      </c>
      <c r="D474" s="136">
        <v>1.23</v>
      </c>
      <c r="E474" s="136">
        <v>1.42</v>
      </c>
      <c r="F474" s="136">
        <v>1.82</v>
      </c>
      <c r="G474" s="136">
        <v>1.82</v>
      </c>
      <c r="H474" s="136">
        <v>2.02</v>
      </c>
      <c r="I474" s="135">
        <f t="shared" si="7"/>
        <v>1.92</v>
      </c>
    </row>
    <row r="475" spans="2:9" ht="12.75">
      <c r="B475">
        <v>471</v>
      </c>
      <c r="C475" s="136">
        <v>1.14</v>
      </c>
      <c r="D475" s="136">
        <v>1.23</v>
      </c>
      <c r="E475" s="136">
        <v>1.42</v>
      </c>
      <c r="F475" s="136">
        <v>1.82</v>
      </c>
      <c r="G475" s="136">
        <v>1.82</v>
      </c>
      <c r="H475" s="136">
        <v>2.02</v>
      </c>
      <c r="I475" s="135">
        <f t="shared" si="7"/>
        <v>1.92</v>
      </c>
    </row>
    <row r="476" spans="2:9" ht="12.75">
      <c r="B476">
        <v>472</v>
      </c>
      <c r="C476" s="136">
        <v>1.14</v>
      </c>
      <c r="D476" s="136">
        <v>1.23</v>
      </c>
      <c r="E476" s="136">
        <v>1.42</v>
      </c>
      <c r="F476" s="136">
        <v>1.82</v>
      </c>
      <c r="G476" s="136">
        <v>1.82</v>
      </c>
      <c r="H476" s="136">
        <v>2.02</v>
      </c>
      <c r="I476" s="135">
        <f t="shared" si="7"/>
        <v>1.92</v>
      </c>
    </row>
    <row r="477" spans="2:9" ht="12.75">
      <c r="B477">
        <v>473</v>
      </c>
      <c r="C477" s="136">
        <v>1.14</v>
      </c>
      <c r="D477" s="136">
        <v>1.23</v>
      </c>
      <c r="E477" s="136">
        <v>1.42</v>
      </c>
      <c r="F477" s="136">
        <v>1.82</v>
      </c>
      <c r="G477" s="136">
        <v>1.82</v>
      </c>
      <c r="H477" s="136">
        <v>2.02</v>
      </c>
      <c r="I477" s="135">
        <f t="shared" si="7"/>
        <v>1.92</v>
      </c>
    </row>
    <row r="478" spans="2:9" ht="12.75">
      <c r="B478">
        <v>474</v>
      </c>
      <c r="C478" s="136">
        <v>1.14</v>
      </c>
      <c r="D478" s="136">
        <v>1.23</v>
      </c>
      <c r="E478" s="136">
        <v>1.42</v>
      </c>
      <c r="F478" s="136">
        <v>1.82</v>
      </c>
      <c r="G478" s="136">
        <v>1.82</v>
      </c>
      <c r="H478" s="136">
        <v>2.02</v>
      </c>
      <c r="I478" s="135">
        <f t="shared" si="7"/>
        <v>1.92</v>
      </c>
    </row>
    <row r="479" spans="2:9" ht="12.75">
      <c r="B479">
        <v>475</v>
      </c>
      <c r="C479" s="136">
        <v>1.14</v>
      </c>
      <c r="D479" s="136">
        <v>1.23</v>
      </c>
      <c r="E479" s="136">
        <v>1.42</v>
      </c>
      <c r="F479" s="136">
        <v>1.82</v>
      </c>
      <c r="G479" s="136">
        <v>1.82</v>
      </c>
      <c r="H479" s="136">
        <v>2.02</v>
      </c>
      <c r="I479" s="135">
        <f t="shared" si="7"/>
        <v>1.92</v>
      </c>
    </row>
    <row r="480" spans="2:9" ht="12.75">
      <c r="B480">
        <v>476</v>
      </c>
      <c r="C480" s="136">
        <v>1.14</v>
      </c>
      <c r="D480" s="136">
        <v>1.23</v>
      </c>
      <c r="E480" s="136">
        <v>1.42</v>
      </c>
      <c r="F480" s="136">
        <v>1.82</v>
      </c>
      <c r="G480" s="136">
        <v>1.82</v>
      </c>
      <c r="H480" s="136">
        <v>2.02</v>
      </c>
      <c r="I480" s="135">
        <f t="shared" si="7"/>
        <v>1.92</v>
      </c>
    </row>
    <row r="481" spans="2:9" ht="12.75">
      <c r="B481">
        <v>477</v>
      </c>
      <c r="C481" s="136">
        <v>1.14</v>
      </c>
      <c r="D481" s="136">
        <v>1.23</v>
      </c>
      <c r="E481" s="136">
        <v>1.42</v>
      </c>
      <c r="F481" s="136">
        <v>1.82</v>
      </c>
      <c r="G481" s="136">
        <v>1.82</v>
      </c>
      <c r="H481" s="136">
        <v>2.02</v>
      </c>
      <c r="I481" s="135">
        <f t="shared" si="7"/>
        <v>1.92</v>
      </c>
    </row>
    <row r="482" spans="2:9" ht="12.75">
      <c r="B482">
        <v>478</v>
      </c>
      <c r="C482" s="136">
        <v>1.14</v>
      </c>
      <c r="D482" s="136">
        <v>1.23</v>
      </c>
      <c r="E482" s="136">
        <v>1.42</v>
      </c>
      <c r="F482" s="136">
        <v>1.82</v>
      </c>
      <c r="G482" s="136">
        <v>1.82</v>
      </c>
      <c r="H482" s="136">
        <v>2.02</v>
      </c>
      <c r="I482" s="135">
        <f t="shared" si="7"/>
        <v>1.92</v>
      </c>
    </row>
    <row r="483" spans="2:9" ht="12.75">
      <c r="B483">
        <v>479</v>
      </c>
      <c r="C483" s="136">
        <v>1.14</v>
      </c>
      <c r="D483" s="136">
        <v>1.23</v>
      </c>
      <c r="E483" s="136">
        <v>1.42</v>
      </c>
      <c r="F483" s="136">
        <v>1.82</v>
      </c>
      <c r="G483" s="136">
        <v>1.82</v>
      </c>
      <c r="H483" s="136">
        <v>2.02</v>
      </c>
      <c r="I483" s="135">
        <f t="shared" si="7"/>
        <v>1.92</v>
      </c>
    </row>
    <row r="484" spans="2:9" ht="12.75">
      <c r="B484">
        <v>480</v>
      </c>
      <c r="C484" s="136">
        <v>1.14</v>
      </c>
      <c r="D484" s="136">
        <v>1.23</v>
      </c>
      <c r="E484" s="136">
        <v>1.42</v>
      </c>
      <c r="F484" s="136">
        <v>1.82</v>
      </c>
      <c r="G484" s="136">
        <v>1.82</v>
      </c>
      <c r="H484" s="136">
        <v>2.02</v>
      </c>
      <c r="I484" s="135">
        <f t="shared" si="7"/>
        <v>1.92</v>
      </c>
    </row>
    <row r="485" spans="2:9" ht="12.75">
      <c r="B485">
        <v>481</v>
      </c>
      <c r="C485" s="136">
        <v>1.14</v>
      </c>
      <c r="D485" s="136">
        <v>1.23</v>
      </c>
      <c r="E485" s="136">
        <v>1.42</v>
      </c>
      <c r="F485" s="136">
        <v>1.82</v>
      </c>
      <c r="G485" s="136">
        <v>1.82</v>
      </c>
      <c r="H485" s="136">
        <v>2.02</v>
      </c>
      <c r="I485" s="135">
        <f t="shared" si="7"/>
        <v>1.92</v>
      </c>
    </row>
    <row r="486" spans="2:9" ht="12.75">
      <c r="B486">
        <v>482</v>
      </c>
      <c r="C486" s="136">
        <v>1.14</v>
      </c>
      <c r="D486" s="136">
        <v>1.23</v>
      </c>
      <c r="E486" s="136">
        <v>1.42</v>
      </c>
      <c r="F486" s="136">
        <v>1.82</v>
      </c>
      <c r="G486" s="136">
        <v>1.82</v>
      </c>
      <c r="H486" s="136">
        <v>2.02</v>
      </c>
      <c r="I486" s="135">
        <f t="shared" si="7"/>
        <v>1.92</v>
      </c>
    </row>
    <row r="487" spans="2:9" ht="12.75">
      <c r="B487">
        <v>483</v>
      </c>
      <c r="C487" s="136">
        <v>1.14</v>
      </c>
      <c r="D487" s="136">
        <v>1.23</v>
      </c>
      <c r="E487" s="136">
        <v>1.42</v>
      </c>
      <c r="F487" s="136">
        <v>1.82</v>
      </c>
      <c r="G487" s="136">
        <v>1.82</v>
      </c>
      <c r="H487" s="136">
        <v>2.02</v>
      </c>
      <c r="I487" s="135">
        <f t="shared" si="7"/>
        <v>1.92</v>
      </c>
    </row>
    <row r="488" spans="2:9" ht="12.75">
      <c r="B488">
        <v>484</v>
      </c>
      <c r="C488" s="136">
        <v>1.14</v>
      </c>
      <c r="D488" s="136">
        <v>1.23</v>
      </c>
      <c r="E488" s="136">
        <v>1.42</v>
      </c>
      <c r="F488" s="136">
        <v>1.82</v>
      </c>
      <c r="G488" s="136">
        <v>1.82</v>
      </c>
      <c r="H488" s="136">
        <v>2.02</v>
      </c>
      <c r="I488" s="135">
        <f t="shared" si="7"/>
        <v>1.92</v>
      </c>
    </row>
    <row r="489" spans="2:9" ht="12.75">
      <c r="B489">
        <v>485</v>
      </c>
      <c r="C489" s="136">
        <v>1.14</v>
      </c>
      <c r="D489" s="136">
        <v>1.23</v>
      </c>
      <c r="E489" s="136">
        <v>1.42</v>
      </c>
      <c r="F489" s="136">
        <v>1.82</v>
      </c>
      <c r="G489" s="136">
        <v>1.82</v>
      </c>
      <c r="H489" s="136">
        <v>2.02</v>
      </c>
      <c r="I489" s="135">
        <f t="shared" si="7"/>
        <v>1.92</v>
      </c>
    </row>
    <row r="490" spans="2:9" ht="12.75">
      <c r="B490">
        <v>486</v>
      </c>
      <c r="C490" s="136">
        <v>1.14</v>
      </c>
      <c r="D490" s="136">
        <v>1.23</v>
      </c>
      <c r="E490" s="136">
        <v>1.42</v>
      </c>
      <c r="F490" s="136">
        <v>1.82</v>
      </c>
      <c r="G490" s="136">
        <v>1.82</v>
      </c>
      <c r="H490" s="136">
        <v>2.02</v>
      </c>
      <c r="I490" s="135">
        <f t="shared" si="7"/>
        <v>1.92</v>
      </c>
    </row>
    <row r="491" spans="2:9" ht="12.75">
      <c r="B491">
        <v>487</v>
      </c>
      <c r="C491" s="136">
        <v>1.14</v>
      </c>
      <c r="D491" s="136">
        <v>1.23</v>
      </c>
      <c r="E491" s="136">
        <v>1.42</v>
      </c>
      <c r="F491" s="136">
        <v>1.82</v>
      </c>
      <c r="G491" s="136">
        <v>1.82</v>
      </c>
      <c r="H491" s="136">
        <v>2.02</v>
      </c>
      <c r="I491" s="135">
        <f t="shared" si="7"/>
        <v>1.92</v>
      </c>
    </row>
    <row r="492" spans="2:9" ht="12.75">
      <c r="B492">
        <v>488</v>
      </c>
      <c r="C492" s="136">
        <v>1.14</v>
      </c>
      <c r="D492" s="136">
        <v>1.23</v>
      </c>
      <c r="E492" s="136">
        <v>1.42</v>
      </c>
      <c r="F492" s="136">
        <v>1.82</v>
      </c>
      <c r="G492" s="136">
        <v>1.82</v>
      </c>
      <c r="H492" s="136">
        <v>2.02</v>
      </c>
      <c r="I492" s="135">
        <f t="shared" si="7"/>
        <v>1.92</v>
      </c>
    </row>
    <row r="493" spans="2:9" ht="12.75">
      <c r="B493">
        <v>489</v>
      </c>
      <c r="C493" s="136">
        <v>1.14</v>
      </c>
      <c r="D493" s="136">
        <v>1.23</v>
      </c>
      <c r="E493" s="136">
        <v>1.42</v>
      </c>
      <c r="F493" s="136">
        <v>1.82</v>
      </c>
      <c r="G493" s="136">
        <v>1.82</v>
      </c>
      <c r="H493" s="136">
        <v>2.02</v>
      </c>
      <c r="I493" s="135">
        <f t="shared" si="7"/>
        <v>1.92</v>
      </c>
    </row>
    <row r="494" spans="2:9" ht="12.75">
      <c r="B494">
        <v>490</v>
      </c>
      <c r="C494" s="136">
        <v>1.14</v>
      </c>
      <c r="D494" s="136">
        <v>1.23</v>
      </c>
      <c r="E494" s="136">
        <v>1.42</v>
      </c>
      <c r="F494" s="136">
        <v>1.82</v>
      </c>
      <c r="G494" s="136">
        <v>1.82</v>
      </c>
      <c r="H494" s="136">
        <v>2.02</v>
      </c>
      <c r="I494" s="135">
        <f t="shared" si="7"/>
        <v>1.92</v>
      </c>
    </row>
    <row r="495" spans="2:9" ht="12.75">
      <c r="B495">
        <v>491</v>
      </c>
      <c r="C495" s="136">
        <v>1.14</v>
      </c>
      <c r="D495" s="136">
        <v>1.23</v>
      </c>
      <c r="E495" s="136">
        <v>1.42</v>
      </c>
      <c r="F495" s="136">
        <v>1.82</v>
      </c>
      <c r="G495" s="136">
        <v>1.82</v>
      </c>
      <c r="H495" s="136">
        <v>2.02</v>
      </c>
      <c r="I495" s="135">
        <f t="shared" si="7"/>
        <v>1.92</v>
      </c>
    </row>
    <row r="496" spans="2:9" ht="12.75">
      <c r="B496">
        <v>492</v>
      </c>
      <c r="C496" s="136">
        <v>1.14</v>
      </c>
      <c r="D496" s="136">
        <v>1.23</v>
      </c>
      <c r="E496" s="136">
        <v>1.42</v>
      </c>
      <c r="F496" s="136">
        <v>1.82</v>
      </c>
      <c r="G496" s="136">
        <v>1.82</v>
      </c>
      <c r="H496" s="136">
        <v>2.02</v>
      </c>
      <c r="I496" s="135">
        <f t="shared" si="7"/>
        <v>1.92</v>
      </c>
    </row>
    <row r="497" spans="2:9" ht="12.75">
      <c r="B497">
        <v>493</v>
      </c>
      <c r="C497" s="136">
        <v>1.14</v>
      </c>
      <c r="D497" s="136">
        <v>1.23</v>
      </c>
      <c r="E497" s="136">
        <v>1.42</v>
      </c>
      <c r="F497" s="136">
        <v>1.82</v>
      </c>
      <c r="G497" s="136">
        <v>1.82</v>
      </c>
      <c r="H497" s="136">
        <v>2.02</v>
      </c>
      <c r="I497" s="135">
        <f t="shared" si="7"/>
        <v>1.92</v>
      </c>
    </row>
    <row r="498" spans="2:9" ht="12.75">
      <c r="B498">
        <v>494</v>
      </c>
      <c r="C498" s="136">
        <v>1.14</v>
      </c>
      <c r="D498" s="136">
        <v>1.23</v>
      </c>
      <c r="E498" s="136">
        <v>1.42</v>
      </c>
      <c r="F498" s="136">
        <v>1.82</v>
      </c>
      <c r="G498" s="136">
        <v>1.82</v>
      </c>
      <c r="H498" s="136">
        <v>2.02</v>
      </c>
      <c r="I498" s="135">
        <f t="shared" si="7"/>
        <v>1.92</v>
      </c>
    </row>
    <row r="499" spans="2:9" ht="12.75">
      <c r="B499">
        <v>495</v>
      </c>
      <c r="C499" s="136">
        <v>1.14</v>
      </c>
      <c r="D499" s="136">
        <v>1.23</v>
      </c>
      <c r="E499" s="136">
        <v>1.42</v>
      </c>
      <c r="F499" s="136">
        <v>1.82</v>
      </c>
      <c r="G499" s="136">
        <v>1.82</v>
      </c>
      <c r="H499" s="136">
        <v>2.02</v>
      </c>
      <c r="I499" s="135">
        <f t="shared" si="7"/>
        <v>1.92</v>
      </c>
    </row>
    <row r="500" spans="2:9" ht="12.75">
      <c r="B500">
        <v>496</v>
      </c>
      <c r="C500" s="136">
        <v>1.14</v>
      </c>
      <c r="D500" s="136">
        <v>1.23</v>
      </c>
      <c r="E500" s="136">
        <v>1.42</v>
      </c>
      <c r="F500" s="136">
        <v>1.82</v>
      </c>
      <c r="G500" s="136">
        <v>1.82</v>
      </c>
      <c r="H500" s="136">
        <v>2.02</v>
      </c>
      <c r="I500" s="135">
        <f t="shared" si="7"/>
        <v>1.92</v>
      </c>
    </row>
    <row r="501" spans="2:9" ht="12.75">
      <c r="B501">
        <v>497</v>
      </c>
      <c r="C501" s="136">
        <v>1.14</v>
      </c>
      <c r="D501" s="136">
        <v>1.23</v>
      </c>
      <c r="E501" s="136">
        <v>1.42</v>
      </c>
      <c r="F501" s="136">
        <v>1.82</v>
      </c>
      <c r="G501" s="136">
        <v>1.82</v>
      </c>
      <c r="H501" s="136">
        <v>2.02</v>
      </c>
      <c r="I501" s="135">
        <f t="shared" si="7"/>
        <v>1.92</v>
      </c>
    </row>
    <row r="502" spans="2:9" ht="12.75">
      <c r="B502">
        <v>498</v>
      </c>
      <c r="C502" s="136">
        <v>1.14</v>
      </c>
      <c r="D502" s="136">
        <v>1.23</v>
      </c>
      <c r="E502" s="136">
        <v>1.42</v>
      </c>
      <c r="F502" s="136">
        <v>1.82</v>
      </c>
      <c r="G502" s="136">
        <v>1.82</v>
      </c>
      <c r="H502" s="136">
        <v>2.02</v>
      </c>
      <c r="I502" s="135">
        <f t="shared" si="7"/>
        <v>1.92</v>
      </c>
    </row>
    <row r="503" spans="2:9" ht="12.75">
      <c r="B503">
        <v>499</v>
      </c>
      <c r="C503" s="136">
        <v>1.14</v>
      </c>
      <c r="D503" s="136">
        <v>1.23</v>
      </c>
      <c r="E503" s="136">
        <v>1.42</v>
      </c>
      <c r="F503" s="136">
        <v>1.82</v>
      </c>
      <c r="G503" s="136">
        <v>1.82</v>
      </c>
      <c r="H503" s="136">
        <v>2.02</v>
      </c>
      <c r="I503" s="135">
        <f t="shared" si="7"/>
        <v>1.92</v>
      </c>
    </row>
    <row r="504" spans="2:9" ht="12.75">
      <c r="B504">
        <v>500</v>
      </c>
      <c r="C504" s="136">
        <v>1.17</v>
      </c>
      <c r="D504" s="136">
        <v>1.26</v>
      </c>
      <c r="E504" s="136">
        <v>1.46</v>
      </c>
      <c r="F504" s="136">
        <v>1.86</v>
      </c>
      <c r="G504" s="136">
        <v>1.86</v>
      </c>
      <c r="H504" s="136">
        <v>2.06</v>
      </c>
      <c r="I504" s="135">
        <f t="shared" si="7"/>
        <v>1.96</v>
      </c>
    </row>
    <row r="505" spans="2:9" ht="12.75">
      <c r="B505">
        <v>501</v>
      </c>
      <c r="C505" s="136">
        <v>1.17</v>
      </c>
      <c r="D505" s="136">
        <v>1.26</v>
      </c>
      <c r="E505" s="136">
        <v>1.46</v>
      </c>
      <c r="F505" s="136">
        <v>1.86</v>
      </c>
      <c r="G505" s="136">
        <v>1.86</v>
      </c>
      <c r="H505" s="136">
        <v>2.06</v>
      </c>
      <c r="I505" s="135">
        <f t="shared" si="7"/>
        <v>1.96</v>
      </c>
    </row>
    <row r="506" spans="2:9" ht="12.75">
      <c r="B506">
        <v>502</v>
      </c>
      <c r="C506" s="136">
        <v>1.17</v>
      </c>
      <c r="D506" s="136">
        <v>1.26</v>
      </c>
      <c r="E506" s="136">
        <v>1.46</v>
      </c>
      <c r="F506" s="136">
        <v>1.86</v>
      </c>
      <c r="G506" s="136">
        <v>1.86</v>
      </c>
      <c r="H506" s="136">
        <v>2.06</v>
      </c>
      <c r="I506" s="135">
        <f t="shared" si="7"/>
        <v>1.96</v>
      </c>
    </row>
    <row r="507" spans="2:9" ht="12.75">
      <c r="B507">
        <v>503</v>
      </c>
      <c r="C507" s="136">
        <v>1.17</v>
      </c>
      <c r="D507" s="136">
        <v>1.26</v>
      </c>
      <c r="E507" s="136">
        <v>1.46</v>
      </c>
      <c r="F507" s="136">
        <v>1.86</v>
      </c>
      <c r="G507" s="136">
        <v>1.86</v>
      </c>
      <c r="H507" s="136">
        <v>2.06</v>
      </c>
      <c r="I507" s="135">
        <f t="shared" si="7"/>
        <v>1.96</v>
      </c>
    </row>
    <row r="508" spans="2:9" ht="12.75">
      <c r="B508">
        <v>504</v>
      </c>
      <c r="C508" s="136">
        <v>1.17</v>
      </c>
      <c r="D508" s="136">
        <v>1.26</v>
      </c>
      <c r="E508" s="136">
        <v>1.46</v>
      </c>
      <c r="F508" s="136">
        <v>1.86</v>
      </c>
      <c r="G508" s="136">
        <v>1.86</v>
      </c>
      <c r="H508" s="136">
        <v>2.06</v>
      </c>
      <c r="I508" s="135">
        <f t="shared" si="7"/>
        <v>1.96</v>
      </c>
    </row>
    <row r="509" spans="2:9" ht="12.75">
      <c r="B509">
        <v>505</v>
      </c>
      <c r="C509" s="136">
        <v>1.17</v>
      </c>
      <c r="D509" s="136">
        <v>1.26</v>
      </c>
      <c r="E509" s="136">
        <v>1.46</v>
      </c>
      <c r="F509" s="136">
        <v>1.86</v>
      </c>
      <c r="G509" s="136">
        <v>1.86</v>
      </c>
      <c r="H509" s="136">
        <v>2.06</v>
      </c>
      <c r="I509" s="135">
        <f t="shared" si="7"/>
        <v>1.96</v>
      </c>
    </row>
    <row r="510" spans="2:9" ht="12.75">
      <c r="B510">
        <v>506</v>
      </c>
      <c r="C510" s="136">
        <v>1.17</v>
      </c>
      <c r="D510" s="136">
        <v>1.26</v>
      </c>
      <c r="E510" s="136">
        <v>1.46</v>
      </c>
      <c r="F510" s="136">
        <v>1.86</v>
      </c>
      <c r="G510" s="136">
        <v>1.86</v>
      </c>
      <c r="H510" s="136">
        <v>2.06</v>
      </c>
      <c r="I510" s="135">
        <f t="shared" si="7"/>
        <v>1.96</v>
      </c>
    </row>
    <row r="511" spans="2:9" ht="12.75">
      <c r="B511">
        <v>507</v>
      </c>
      <c r="C511" s="136">
        <v>1.17</v>
      </c>
      <c r="D511" s="136">
        <v>1.26</v>
      </c>
      <c r="E511" s="136">
        <v>1.46</v>
      </c>
      <c r="F511" s="136">
        <v>1.86</v>
      </c>
      <c r="G511" s="136">
        <v>1.86</v>
      </c>
      <c r="H511" s="136">
        <v>2.06</v>
      </c>
      <c r="I511" s="135">
        <f t="shared" si="7"/>
        <v>1.96</v>
      </c>
    </row>
    <row r="512" spans="2:9" ht="12.75">
      <c r="B512">
        <v>508</v>
      </c>
      <c r="C512" s="136">
        <v>1.17</v>
      </c>
      <c r="D512" s="136">
        <v>1.26</v>
      </c>
      <c r="E512" s="136">
        <v>1.46</v>
      </c>
      <c r="F512" s="136">
        <v>1.86</v>
      </c>
      <c r="G512" s="136">
        <v>1.86</v>
      </c>
      <c r="H512" s="136">
        <v>2.06</v>
      </c>
      <c r="I512" s="135">
        <f t="shared" si="7"/>
        <v>1.96</v>
      </c>
    </row>
    <row r="513" spans="2:9" ht="12.75">
      <c r="B513">
        <v>509</v>
      </c>
      <c r="C513" s="136">
        <v>1.17</v>
      </c>
      <c r="D513" s="136">
        <v>1.26</v>
      </c>
      <c r="E513" s="136">
        <v>1.46</v>
      </c>
      <c r="F513" s="136">
        <v>1.86</v>
      </c>
      <c r="G513" s="136">
        <v>1.86</v>
      </c>
      <c r="H513" s="136">
        <v>2.06</v>
      </c>
      <c r="I513" s="135">
        <f t="shared" si="7"/>
        <v>1.96</v>
      </c>
    </row>
    <row r="514" spans="2:9" ht="12.75">
      <c r="B514">
        <v>510</v>
      </c>
      <c r="C514" s="136">
        <v>1.17</v>
      </c>
      <c r="D514" s="136">
        <v>1.26</v>
      </c>
      <c r="E514" s="136">
        <v>1.46</v>
      </c>
      <c r="F514" s="136">
        <v>1.86</v>
      </c>
      <c r="G514" s="136">
        <v>1.86</v>
      </c>
      <c r="H514" s="136">
        <v>2.06</v>
      </c>
      <c r="I514" s="135">
        <f t="shared" si="7"/>
        <v>1.96</v>
      </c>
    </row>
    <row r="515" spans="2:9" ht="12.75">
      <c r="B515">
        <v>511</v>
      </c>
      <c r="C515" s="136">
        <v>1.17</v>
      </c>
      <c r="D515" s="136">
        <v>1.26</v>
      </c>
      <c r="E515" s="136">
        <v>1.46</v>
      </c>
      <c r="F515" s="136">
        <v>1.86</v>
      </c>
      <c r="G515" s="136">
        <v>1.86</v>
      </c>
      <c r="H515" s="136">
        <v>2.06</v>
      </c>
      <c r="I515" s="135">
        <f t="shared" si="7"/>
        <v>1.96</v>
      </c>
    </row>
    <row r="516" spans="2:9" ht="12.75">
      <c r="B516">
        <v>512</v>
      </c>
      <c r="C516" s="136">
        <v>1.17</v>
      </c>
      <c r="D516" s="136">
        <v>1.26</v>
      </c>
      <c r="E516" s="136">
        <v>1.46</v>
      </c>
      <c r="F516" s="136">
        <v>1.86</v>
      </c>
      <c r="G516" s="136">
        <v>1.86</v>
      </c>
      <c r="H516" s="136">
        <v>2.06</v>
      </c>
      <c r="I516" s="135">
        <f t="shared" si="7"/>
        <v>1.96</v>
      </c>
    </row>
    <row r="517" spans="2:9" ht="12.75">
      <c r="B517">
        <v>513</v>
      </c>
      <c r="C517" s="136">
        <v>1.17</v>
      </c>
      <c r="D517" s="136">
        <v>1.26</v>
      </c>
      <c r="E517" s="136">
        <v>1.46</v>
      </c>
      <c r="F517" s="136">
        <v>1.86</v>
      </c>
      <c r="G517" s="136">
        <v>1.86</v>
      </c>
      <c r="H517" s="136">
        <v>2.06</v>
      </c>
      <c r="I517" s="135">
        <f aca="true" t="shared" si="8" ref="I517:I580">AVERAGE(F517,H517)</f>
        <v>1.96</v>
      </c>
    </row>
    <row r="518" spans="2:9" ht="12.75">
      <c r="B518">
        <v>514</v>
      </c>
      <c r="C518" s="136">
        <v>1.17</v>
      </c>
      <c r="D518" s="136">
        <v>1.26</v>
      </c>
      <c r="E518" s="136">
        <v>1.46</v>
      </c>
      <c r="F518" s="136">
        <v>1.86</v>
      </c>
      <c r="G518" s="136">
        <v>1.86</v>
      </c>
      <c r="H518" s="136">
        <v>2.06</v>
      </c>
      <c r="I518" s="135">
        <f t="shared" si="8"/>
        <v>1.96</v>
      </c>
    </row>
    <row r="519" spans="2:9" ht="12.75">
      <c r="B519">
        <v>515</v>
      </c>
      <c r="C519" s="136">
        <v>1.17</v>
      </c>
      <c r="D519" s="136">
        <v>1.26</v>
      </c>
      <c r="E519" s="136">
        <v>1.46</v>
      </c>
      <c r="F519" s="136">
        <v>1.86</v>
      </c>
      <c r="G519" s="136">
        <v>1.86</v>
      </c>
      <c r="H519" s="136">
        <v>2.06</v>
      </c>
      <c r="I519" s="135">
        <f t="shared" si="8"/>
        <v>1.96</v>
      </c>
    </row>
    <row r="520" spans="2:9" ht="12.75">
      <c r="B520">
        <v>516</v>
      </c>
      <c r="C520" s="136">
        <v>1.17</v>
      </c>
      <c r="D520" s="136">
        <v>1.26</v>
      </c>
      <c r="E520" s="136">
        <v>1.46</v>
      </c>
      <c r="F520" s="136">
        <v>1.86</v>
      </c>
      <c r="G520" s="136">
        <v>1.86</v>
      </c>
      <c r="H520" s="136">
        <v>2.06</v>
      </c>
      <c r="I520" s="135">
        <f t="shared" si="8"/>
        <v>1.96</v>
      </c>
    </row>
    <row r="521" spans="2:9" ht="12.75">
      <c r="B521">
        <v>517</v>
      </c>
      <c r="C521" s="136">
        <v>1.17</v>
      </c>
      <c r="D521" s="136">
        <v>1.26</v>
      </c>
      <c r="E521" s="136">
        <v>1.46</v>
      </c>
      <c r="F521" s="136">
        <v>1.86</v>
      </c>
      <c r="G521" s="136">
        <v>1.86</v>
      </c>
      <c r="H521" s="136">
        <v>2.06</v>
      </c>
      <c r="I521" s="135">
        <f t="shared" si="8"/>
        <v>1.96</v>
      </c>
    </row>
    <row r="522" spans="2:9" ht="12.75">
      <c r="B522">
        <v>518</v>
      </c>
      <c r="C522" s="136">
        <v>1.17</v>
      </c>
      <c r="D522" s="136">
        <v>1.26</v>
      </c>
      <c r="E522" s="136">
        <v>1.46</v>
      </c>
      <c r="F522" s="136">
        <v>1.86</v>
      </c>
      <c r="G522" s="136">
        <v>1.86</v>
      </c>
      <c r="H522" s="136">
        <v>2.06</v>
      </c>
      <c r="I522" s="135">
        <f t="shared" si="8"/>
        <v>1.96</v>
      </c>
    </row>
    <row r="523" spans="2:9" ht="12.75">
      <c r="B523">
        <v>519</v>
      </c>
      <c r="C523" s="136">
        <v>1.17</v>
      </c>
      <c r="D523" s="136">
        <v>1.26</v>
      </c>
      <c r="E523" s="136">
        <v>1.46</v>
      </c>
      <c r="F523" s="136">
        <v>1.86</v>
      </c>
      <c r="G523" s="136">
        <v>1.86</v>
      </c>
      <c r="H523" s="136">
        <v>2.06</v>
      </c>
      <c r="I523" s="135">
        <f t="shared" si="8"/>
        <v>1.96</v>
      </c>
    </row>
    <row r="524" spans="2:9" ht="12.75">
      <c r="B524">
        <v>520</v>
      </c>
      <c r="C524" s="136">
        <v>1.17</v>
      </c>
      <c r="D524" s="136">
        <v>1.26</v>
      </c>
      <c r="E524" s="136">
        <v>1.46</v>
      </c>
      <c r="F524" s="136">
        <v>1.86</v>
      </c>
      <c r="G524" s="136">
        <v>1.86</v>
      </c>
      <c r="H524" s="136">
        <v>2.06</v>
      </c>
      <c r="I524" s="135">
        <f t="shared" si="8"/>
        <v>1.96</v>
      </c>
    </row>
    <row r="525" spans="2:9" ht="12.75">
      <c r="B525">
        <v>521</v>
      </c>
      <c r="C525" s="136">
        <v>1.17</v>
      </c>
      <c r="D525" s="136">
        <v>1.26</v>
      </c>
      <c r="E525" s="136">
        <v>1.46</v>
      </c>
      <c r="F525" s="136">
        <v>1.86</v>
      </c>
      <c r="G525" s="136">
        <v>1.86</v>
      </c>
      <c r="H525" s="136">
        <v>2.06</v>
      </c>
      <c r="I525" s="135">
        <f t="shared" si="8"/>
        <v>1.96</v>
      </c>
    </row>
    <row r="526" spans="2:9" ht="12.75">
      <c r="B526">
        <v>522</v>
      </c>
      <c r="C526" s="136">
        <v>1.17</v>
      </c>
      <c r="D526" s="136">
        <v>1.26</v>
      </c>
      <c r="E526" s="136">
        <v>1.46</v>
      </c>
      <c r="F526" s="136">
        <v>1.86</v>
      </c>
      <c r="G526" s="136">
        <v>1.86</v>
      </c>
      <c r="H526" s="136">
        <v>2.06</v>
      </c>
      <c r="I526" s="135">
        <f t="shared" si="8"/>
        <v>1.96</v>
      </c>
    </row>
    <row r="527" spans="2:9" ht="12.75">
      <c r="B527">
        <v>523</v>
      </c>
      <c r="C527" s="136">
        <v>1.17</v>
      </c>
      <c r="D527" s="136">
        <v>1.26</v>
      </c>
      <c r="E527" s="136">
        <v>1.46</v>
      </c>
      <c r="F527" s="136">
        <v>1.86</v>
      </c>
      <c r="G527" s="136">
        <v>1.86</v>
      </c>
      <c r="H527" s="136">
        <v>2.06</v>
      </c>
      <c r="I527" s="135">
        <f t="shared" si="8"/>
        <v>1.96</v>
      </c>
    </row>
    <row r="528" spans="2:9" ht="12.75">
      <c r="B528">
        <v>524</v>
      </c>
      <c r="C528" s="136">
        <v>1.17</v>
      </c>
      <c r="D528" s="136">
        <v>1.26</v>
      </c>
      <c r="E528" s="136">
        <v>1.46</v>
      </c>
      <c r="F528" s="136">
        <v>1.86</v>
      </c>
      <c r="G528" s="136">
        <v>1.86</v>
      </c>
      <c r="H528" s="136">
        <v>2.06</v>
      </c>
      <c r="I528" s="135">
        <f t="shared" si="8"/>
        <v>1.96</v>
      </c>
    </row>
    <row r="529" spans="2:9" ht="12.75">
      <c r="B529">
        <v>525</v>
      </c>
      <c r="C529" s="136">
        <v>1.17</v>
      </c>
      <c r="D529" s="136">
        <v>1.26</v>
      </c>
      <c r="E529" s="136">
        <v>1.46</v>
      </c>
      <c r="F529" s="136">
        <v>1.86</v>
      </c>
      <c r="G529" s="136">
        <v>1.86</v>
      </c>
      <c r="H529" s="136">
        <v>2.06</v>
      </c>
      <c r="I529" s="135">
        <f t="shared" si="8"/>
        <v>1.96</v>
      </c>
    </row>
    <row r="530" spans="2:9" ht="12.75">
      <c r="B530">
        <v>526</v>
      </c>
      <c r="C530" s="136">
        <v>1.17</v>
      </c>
      <c r="D530" s="136">
        <v>1.26</v>
      </c>
      <c r="E530" s="136">
        <v>1.46</v>
      </c>
      <c r="F530" s="136">
        <v>1.86</v>
      </c>
      <c r="G530" s="136">
        <v>1.86</v>
      </c>
      <c r="H530" s="136">
        <v>2.06</v>
      </c>
      <c r="I530" s="135">
        <f t="shared" si="8"/>
        <v>1.96</v>
      </c>
    </row>
    <row r="531" spans="2:9" ht="12.75">
      <c r="B531">
        <v>527</v>
      </c>
      <c r="C531" s="136">
        <v>1.17</v>
      </c>
      <c r="D531" s="136">
        <v>1.26</v>
      </c>
      <c r="E531" s="136">
        <v>1.46</v>
      </c>
      <c r="F531" s="136">
        <v>1.86</v>
      </c>
      <c r="G531" s="136">
        <v>1.86</v>
      </c>
      <c r="H531" s="136">
        <v>2.06</v>
      </c>
      <c r="I531" s="135">
        <f t="shared" si="8"/>
        <v>1.96</v>
      </c>
    </row>
    <row r="532" spans="2:9" ht="12.75">
      <c r="B532">
        <v>528</v>
      </c>
      <c r="C532" s="136">
        <v>1.17</v>
      </c>
      <c r="D532" s="136">
        <v>1.26</v>
      </c>
      <c r="E532" s="136">
        <v>1.46</v>
      </c>
      <c r="F532" s="136">
        <v>1.86</v>
      </c>
      <c r="G532" s="136">
        <v>1.86</v>
      </c>
      <c r="H532" s="136">
        <v>2.06</v>
      </c>
      <c r="I532" s="135">
        <f t="shared" si="8"/>
        <v>1.96</v>
      </c>
    </row>
    <row r="533" spans="2:9" ht="12.75">
      <c r="B533">
        <v>529</v>
      </c>
      <c r="C533" s="136">
        <v>1.17</v>
      </c>
      <c r="D533" s="136">
        <v>1.26</v>
      </c>
      <c r="E533" s="136">
        <v>1.46</v>
      </c>
      <c r="F533" s="136">
        <v>1.86</v>
      </c>
      <c r="G533" s="136">
        <v>1.86</v>
      </c>
      <c r="H533" s="136">
        <v>2.06</v>
      </c>
      <c r="I533" s="135">
        <f t="shared" si="8"/>
        <v>1.96</v>
      </c>
    </row>
    <row r="534" spans="2:9" ht="12.75">
      <c r="B534">
        <v>530</v>
      </c>
      <c r="C534" s="136">
        <v>1.17</v>
      </c>
      <c r="D534" s="136">
        <v>1.26</v>
      </c>
      <c r="E534" s="136">
        <v>1.46</v>
      </c>
      <c r="F534" s="136">
        <v>1.86</v>
      </c>
      <c r="G534" s="136">
        <v>1.86</v>
      </c>
      <c r="H534" s="136">
        <v>2.06</v>
      </c>
      <c r="I534" s="135">
        <f t="shared" si="8"/>
        <v>1.96</v>
      </c>
    </row>
    <row r="535" spans="2:9" ht="12.75">
      <c r="B535">
        <v>531</v>
      </c>
      <c r="C535" s="136">
        <v>1.17</v>
      </c>
      <c r="D535" s="136">
        <v>1.26</v>
      </c>
      <c r="E535" s="136">
        <v>1.46</v>
      </c>
      <c r="F535" s="136">
        <v>1.86</v>
      </c>
      <c r="G535" s="136">
        <v>1.86</v>
      </c>
      <c r="H535" s="136">
        <v>2.06</v>
      </c>
      <c r="I535" s="135">
        <f t="shared" si="8"/>
        <v>1.96</v>
      </c>
    </row>
    <row r="536" spans="2:9" ht="12.75">
      <c r="B536">
        <v>532</v>
      </c>
      <c r="C536" s="136">
        <v>1.17</v>
      </c>
      <c r="D536" s="136">
        <v>1.26</v>
      </c>
      <c r="E536" s="136">
        <v>1.46</v>
      </c>
      <c r="F536" s="136">
        <v>1.86</v>
      </c>
      <c r="G536" s="136">
        <v>1.86</v>
      </c>
      <c r="H536" s="136">
        <v>2.06</v>
      </c>
      <c r="I536" s="135">
        <f t="shared" si="8"/>
        <v>1.96</v>
      </c>
    </row>
    <row r="537" spans="2:9" ht="12.75">
      <c r="B537">
        <v>533</v>
      </c>
      <c r="C537" s="136">
        <v>1.17</v>
      </c>
      <c r="D537" s="136">
        <v>1.26</v>
      </c>
      <c r="E537" s="136">
        <v>1.46</v>
      </c>
      <c r="F537" s="136">
        <v>1.86</v>
      </c>
      <c r="G537" s="136">
        <v>1.86</v>
      </c>
      <c r="H537" s="136">
        <v>2.06</v>
      </c>
      <c r="I537" s="135">
        <f t="shared" si="8"/>
        <v>1.96</v>
      </c>
    </row>
    <row r="538" spans="2:9" ht="12.75">
      <c r="B538">
        <v>534</v>
      </c>
      <c r="C538" s="136">
        <v>1.17</v>
      </c>
      <c r="D538" s="136">
        <v>1.26</v>
      </c>
      <c r="E538" s="136">
        <v>1.46</v>
      </c>
      <c r="F538" s="136">
        <v>1.86</v>
      </c>
      <c r="G538" s="136">
        <v>1.86</v>
      </c>
      <c r="H538" s="136">
        <v>2.06</v>
      </c>
      <c r="I538" s="135">
        <f t="shared" si="8"/>
        <v>1.96</v>
      </c>
    </row>
    <row r="539" spans="2:9" ht="12.75">
      <c r="B539">
        <v>535</v>
      </c>
      <c r="C539" s="136">
        <v>1.17</v>
      </c>
      <c r="D539" s="136">
        <v>1.26</v>
      </c>
      <c r="E539" s="136">
        <v>1.46</v>
      </c>
      <c r="F539" s="136">
        <v>1.86</v>
      </c>
      <c r="G539" s="136">
        <v>1.86</v>
      </c>
      <c r="H539" s="136">
        <v>2.06</v>
      </c>
      <c r="I539" s="135">
        <f t="shared" si="8"/>
        <v>1.96</v>
      </c>
    </row>
    <row r="540" spans="2:9" ht="12.75">
      <c r="B540">
        <v>536</v>
      </c>
      <c r="C540" s="136">
        <v>1.17</v>
      </c>
      <c r="D540" s="136">
        <v>1.26</v>
      </c>
      <c r="E540" s="136">
        <v>1.46</v>
      </c>
      <c r="F540" s="136">
        <v>1.86</v>
      </c>
      <c r="G540" s="136">
        <v>1.86</v>
      </c>
      <c r="H540" s="136">
        <v>2.06</v>
      </c>
      <c r="I540" s="135">
        <f t="shared" si="8"/>
        <v>1.96</v>
      </c>
    </row>
    <row r="541" spans="2:9" ht="12.75">
      <c r="B541">
        <v>537</v>
      </c>
      <c r="C541" s="136">
        <v>1.17</v>
      </c>
      <c r="D541" s="136">
        <v>1.26</v>
      </c>
      <c r="E541" s="136">
        <v>1.46</v>
      </c>
      <c r="F541" s="136">
        <v>1.86</v>
      </c>
      <c r="G541" s="136">
        <v>1.86</v>
      </c>
      <c r="H541" s="136">
        <v>2.06</v>
      </c>
      <c r="I541" s="135">
        <f t="shared" si="8"/>
        <v>1.96</v>
      </c>
    </row>
    <row r="542" spans="2:9" ht="12.75">
      <c r="B542">
        <v>538</v>
      </c>
      <c r="C542" s="136">
        <v>1.17</v>
      </c>
      <c r="D542" s="136">
        <v>1.26</v>
      </c>
      <c r="E542" s="136">
        <v>1.46</v>
      </c>
      <c r="F542" s="136">
        <v>1.86</v>
      </c>
      <c r="G542" s="136">
        <v>1.86</v>
      </c>
      <c r="H542" s="136">
        <v>2.06</v>
      </c>
      <c r="I542" s="135">
        <f t="shared" si="8"/>
        <v>1.96</v>
      </c>
    </row>
    <row r="543" spans="2:9" ht="12.75">
      <c r="B543">
        <v>539</v>
      </c>
      <c r="C543" s="136">
        <v>1.17</v>
      </c>
      <c r="D543" s="136">
        <v>1.26</v>
      </c>
      <c r="E543" s="136">
        <v>1.46</v>
      </c>
      <c r="F543" s="136">
        <v>1.86</v>
      </c>
      <c r="G543" s="136">
        <v>1.86</v>
      </c>
      <c r="H543" s="136">
        <v>2.06</v>
      </c>
      <c r="I543" s="135">
        <f t="shared" si="8"/>
        <v>1.96</v>
      </c>
    </row>
    <row r="544" spans="2:9" ht="12.75">
      <c r="B544">
        <v>540</v>
      </c>
      <c r="C544" s="136">
        <v>1.17</v>
      </c>
      <c r="D544" s="136">
        <v>1.26</v>
      </c>
      <c r="E544" s="136">
        <v>1.46</v>
      </c>
      <c r="F544" s="136">
        <v>1.86</v>
      </c>
      <c r="G544" s="136">
        <v>1.86</v>
      </c>
      <c r="H544" s="136">
        <v>2.06</v>
      </c>
      <c r="I544" s="135">
        <f t="shared" si="8"/>
        <v>1.96</v>
      </c>
    </row>
    <row r="545" spans="2:9" ht="12.75">
      <c r="B545">
        <v>541</v>
      </c>
      <c r="C545" s="136">
        <v>1.17</v>
      </c>
      <c r="D545" s="136">
        <v>1.26</v>
      </c>
      <c r="E545" s="136">
        <v>1.46</v>
      </c>
      <c r="F545" s="136">
        <v>1.86</v>
      </c>
      <c r="G545" s="136">
        <v>1.86</v>
      </c>
      <c r="H545" s="136">
        <v>2.06</v>
      </c>
      <c r="I545" s="135">
        <f t="shared" si="8"/>
        <v>1.96</v>
      </c>
    </row>
    <row r="546" spans="2:9" ht="12.75">
      <c r="B546">
        <v>542</v>
      </c>
      <c r="C546" s="136">
        <v>1.17</v>
      </c>
      <c r="D546" s="136">
        <v>1.26</v>
      </c>
      <c r="E546" s="136">
        <v>1.46</v>
      </c>
      <c r="F546" s="136">
        <v>1.86</v>
      </c>
      <c r="G546" s="136">
        <v>1.86</v>
      </c>
      <c r="H546" s="136">
        <v>2.06</v>
      </c>
      <c r="I546" s="135">
        <f t="shared" si="8"/>
        <v>1.96</v>
      </c>
    </row>
    <row r="547" spans="2:9" ht="12.75">
      <c r="B547">
        <v>543</v>
      </c>
      <c r="C547" s="136">
        <v>1.17</v>
      </c>
      <c r="D547" s="136">
        <v>1.26</v>
      </c>
      <c r="E547" s="136">
        <v>1.46</v>
      </c>
      <c r="F547" s="136">
        <v>1.86</v>
      </c>
      <c r="G547" s="136">
        <v>1.86</v>
      </c>
      <c r="H547" s="136">
        <v>2.06</v>
      </c>
      <c r="I547" s="135">
        <f t="shared" si="8"/>
        <v>1.96</v>
      </c>
    </row>
    <row r="548" spans="2:9" ht="12.75">
      <c r="B548">
        <v>544</v>
      </c>
      <c r="C548" s="136">
        <v>1.17</v>
      </c>
      <c r="D548" s="136">
        <v>1.26</v>
      </c>
      <c r="E548" s="136">
        <v>1.46</v>
      </c>
      <c r="F548" s="136">
        <v>1.86</v>
      </c>
      <c r="G548" s="136">
        <v>1.86</v>
      </c>
      <c r="H548" s="136">
        <v>2.06</v>
      </c>
      <c r="I548" s="135">
        <f t="shared" si="8"/>
        <v>1.96</v>
      </c>
    </row>
    <row r="549" spans="2:9" ht="12.75">
      <c r="B549">
        <v>545</v>
      </c>
      <c r="C549" s="136">
        <v>1.17</v>
      </c>
      <c r="D549" s="136">
        <v>1.26</v>
      </c>
      <c r="E549" s="136">
        <v>1.46</v>
      </c>
      <c r="F549" s="136">
        <v>1.86</v>
      </c>
      <c r="G549" s="136">
        <v>1.86</v>
      </c>
      <c r="H549" s="136">
        <v>2.06</v>
      </c>
      <c r="I549" s="135">
        <f t="shared" si="8"/>
        <v>1.96</v>
      </c>
    </row>
    <row r="550" spans="2:9" ht="12.75">
      <c r="B550">
        <v>546</v>
      </c>
      <c r="C550" s="136">
        <v>1.17</v>
      </c>
      <c r="D550" s="136">
        <v>1.26</v>
      </c>
      <c r="E550" s="136">
        <v>1.46</v>
      </c>
      <c r="F550" s="136">
        <v>1.86</v>
      </c>
      <c r="G550" s="136">
        <v>1.86</v>
      </c>
      <c r="H550" s="136">
        <v>2.06</v>
      </c>
      <c r="I550" s="135">
        <f t="shared" si="8"/>
        <v>1.96</v>
      </c>
    </row>
    <row r="551" spans="2:9" ht="12.75">
      <c r="B551">
        <v>547</v>
      </c>
      <c r="C551" s="136">
        <v>1.17</v>
      </c>
      <c r="D551" s="136">
        <v>1.26</v>
      </c>
      <c r="E551" s="136">
        <v>1.46</v>
      </c>
      <c r="F551" s="136">
        <v>1.86</v>
      </c>
      <c r="G551" s="136">
        <v>1.86</v>
      </c>
      <c r="H551" s="136">
        <v>2.06</v>
      </c>
      <c r="I551" s="135">
        <f t="shared" si="8"/>
        <v>1.96</v>
      </c>
    </row>
    <row r="552" spans="2:9" ht="12.75">
      <c r="B552">
        <v>548</v>
      </c>
      <c r="C552" s="136">
        <v>1.17</v>
      </c>
      <c r="D552" s="136">
        <v>1.26</v>
      </c>
      <c r="E552" s="136">
        <v>1.46</v>
      </c>
      <c r="F552" s="136">
        <v>1.86</v>
      </c>
      <c r="G552" s="136">
        <v>1.86</v>
      </c>
      <c r="H552" s="136">
        <v>2.06</v>
      </c>
      <c r="I552" s="135">
        <f t="shared" si="8"/>
        <v>1.96</v>
      </c>
    </row>
    <row r="553" spans="2:9" ht="12.75">
      <c r="B553">
        <v>549</v>
      </c>
      <c r="C553" s="136">
        <v>1.17</v>
      </c>
      <c r="D553" s="136">
        <v>1.26</v>
      </c>
      <c r="E553" s="136">
        <v>1.46</v>
      </c>
      <c r="F553" s="136">
        <v>1.86</v>
      </c>
      <c r="G553" s="136">
        <v>1.86</v>
      </c>
      <c r="H553" s="136">
        <v>2.06</v>
      </c>
      <c r="I553" s="135">
        <f t="shared" si="8"/>
        <v>1.96</v>
      </c>
    </row>
    <row r="554" spans="2:9" ht="12.75">
      <c r="B554">
        <v>550</v>
      </c>
      <c r="C554" s="136">
        <v>1.17</v>
      </c>
      <c r="D554" s="136">
        <v>1.26</v>
      </c>
      <c r="E554" s="136">
        <v>1.46</v>
      </c>
      <c r="F554" s="136">
        <v>1.86</v>
      </c>
      <c r="G554" s="136">
        <v>1.86</v>
      </c>
      <c r="H554" s="136">
        <v>2.06</v>
      </c>
      <c r="I554" s="135">
        <f t="shared" si="8"/>
        <v>1.96</v>
      </c>
    </row>
    <row r="555" spans="2:9" ht="12.75">
      <c r="B555">
        <v>551</v>
      </c>
      <c r="C555" s="136">
        <v>1.17</v>
      </c>
      <c r="D555" s="136">
        <v>1.26</v>
      </c>
      <c r="E555" s="136">
        <v>1.46</v>
      </c>
      <c r="F555" s="136">
        <v>1.86</v>
      </c>
      <c r="G555" s="136">
        <v>1.86</v>
      </c>
      <c r="H555" s="136">
        <v>2.06</v>
      </c>
      <c r="I555" s="135">
        <f t="shared" si="8"/>
        <v>1.96</v>
      </c>
    </row>
    <row r="556" spans="2:9" ht="12.75">
      <c r="B556">
        <v>552</v>
      </c>
      <c r="C556" s="136">
        <v>1.17</v>
      </c>
      <c r="D556" s="136">
        <v>1.26</v>
      </c>
      <c r="E556" s="136">
        <v>1.46</v>
      </c>
      <c r="F556" s="136">
        <v>1.86</v>
      </c>
      <c r="G556" s="136">
        <v>1.86</v>
      </c>
      <c r="H556" s="136">
        <v>2.06</v>
      </c>
      <c r="I556" s="135">
        <f t="shared" si="8"/>
        <v>1.96</v>
      </c>
    </row>
    <row r="557" spans="2:9" ht="12.75">
      <c r="B557">
        <v>553</v>
      </c>
      <c r="C557" s="136">
        <v>1.17</v>
      </c>
      <c r="D557" s="136">
        <v>1.26</v>
      </c>
      <c r="E557" s="136">
        <v>1.46</v>
      </c>
      <c r="F557" s="136">
        <v>1.86</v>
      </c>
      <c r="G557" s="136">
        <v>1.86</v>
      </c>
      <c r="H557" s="136">
        <v>2.06</v>
      </c>
      <c r="I557" s="135">
        <f t="shared" si="8"/>
        <v>1.96</v>
      </c>
    </row>
    <row r="558" spans="2:9" ht="12.75">
      <c r="B558">
        <v>554</v>
      </c>
      <c r="C558" s="136">
        <v>1.17</v>
      </c>
      <c r="D558" s="136">
        <v>1.26</v>
      </c>
      <c r="E558" s="136">
        <v>1.46</v>
      </c>
      <c r="F558" s="136">
        <v>1.86</v>
      </c>
      <c r="G558" s="136">
        <v>1.86</v>
      </c>
      <c r="H558" s="136">
        <v>2.06</v>
      </c>
      <c r="I558" s="135">
        <f t="shared" si="8"/>
        <v>1.96</v>
      </c>
    </row>
    <row r="559" spans="2:9" ht="12.75">
      <c r="B559">
        <v>555</v>
      </c>
      <c r="C559" s="136">
        <v>1.17</v>
      </c>
      <c r="D559" s="136">
        <v>1.26</v>
      </c>
      <c r="E559" s="136">
        <v>1.46</v>
      </c>
      <c r="F559" s="136">
        <v>1.86</v>
      </c>
      <c r="G559" s="136">
        <v>1.86</v>
      </c>
      <c r="H559" s="136">
        <v>2.06</v>
      </c>
      <c r="I559" s="135">
        <f t="shared" si="8"/>
        <v>1.96</v>
      </c>
    </row>
    <row r="560" spans="2:9" ht="12.75">
      <c r="B560">
        <v>556</v>
      </c>
      <c r="C560" s="136">
        <v>1.17</v>
      </c>
      <c r="D560" s="136">
        <v>1.26</v>
      </c>
      <c r="E560" s="136">
        <v>1.46</v>
      </c>
      <c r="F560" s="136">
        <v>1.86</v>
      </c>
      <c r="G560" s="136">
        <v>1.86</v>
      </c>
      <c r="H560" s="136">
        <v>2.06</v>
      </c>
      <c r="I560" s="135">
        <f t="shared" si="8"/>
        <v>1.96</v>
      </c>
    </row>
    <row r="561" spans="2:9" ht="12.75">
      <c r="B561">
        <v>557</v>
      </c>
      <c r="C561" s="136">
        <v>1.17</v>
      </c>
      <c r="D561" s="136">
        <v>1.26</v>
      </c>
      <c r="E561" s="136">
        <v>1.46</v>
      </c>
      <c r="F561" s="136">
        <v>1.86</v>
      </c>
      <c r="G561" s="136">
        <v>1.86</v>
      </c>
      <c r="H561" s="136">
        <v>2.06</v>
      </c>
      <c r="I561" s="135">
        <f t="shared" si="8"/>
        <v>1.96</v>
      </c>
    </row>
    <row r="562" spans="2:9" ht="12.75">
      <c r="B562">
        <v>558</v>
      </c>
      <c r="C562" s="136">
        <v>1.17</v>
      </c>
      <c r="D562" s="136">
        <v>1.26</v>
      </c>
      <c r="E562" s="136">
        <v>1.46</v>
      </c>
      <c r="F562" s="136">
        <v>1.86</v>
      </c>
      <c r="G562" s="136">
        <v>1.86</v>
      </c>
      <c r="H562" s="136">
        <v>2.06</v>
      </c>
      <c r="I562" s="135">
        <f t="shared" si="8"/>
        <v>1.96</v>
      </c>
    </row>
    <row r="563" spans="2:9" ht="12.75">
      <c r="B563">
        <v>559</v>
      </c>
      <c r="C563" s="136">
        <v>1.17</v>
      </c>
      <c r="D563" s="136">
        <v>1.26</v>
      </c>
      <c r="E563" s="136">
        <v>1.46</v>
      </c>
      <c r="F563" s="136">
        <v>1.86</v>
      </c>
      <c r="G563" s="136">
        <v>1.86</v>
      </c>
      <c r="H563" s="136">
        <v>2.06</v>
      </c>
      <c r="I563" s="135">
        <f t="shared" si="8"/>
        <v>1.96</v>
      </c>
    </row>
    <row r="564" spans="2:9" ht="12.75">
      <c r="B564">
        <v>560</v>
      </c>
      <c r="C564" s="136">
        <v>1.17</v>
      </c>
      <c r="D564" s="136">
        <v>1.26</v>
      </c>
      <c r="E564" s="136">
        <v>1.46</v>
      </c>
      <c r="F564" s="136">
        <v>1.86</v>
      </c>
      <c r="G564" s="136">
        <v>1.86</v>
      </c>
      <c r="H564" s="136">
        <v>2.06</v>
      </c>
      <c r="I564" s="135">
        <f t="shared" si="8"/>
        <v>1.96</v>
      </c>
    </row>
    <row r="565" spans="2:9" ht="12.75">
      <c r="B565">
        <v>561</v>
      </c>
      <c r="C565" s="136">
        <v>1.17</v>
      </c>
      <c r="D565" s="136">
        <v>1.26</v>
      </c>
      <c r="E565" s="136">
        <v>1.46</v>
      </c>
      <c r="F565" s="136">
        <v>1.86</v>
      </c>
      <c r="G565" s="136">
        <v>1.86</v>
      </c>
      <c r="H565" s="136">
        <v>2.06</v>
      </c>
      <c r="I565" s="135">
        <f t="shared" si="8"/>
        <v>1.96</v>
      </c>
    </row>
    <row r="566" spans="2:9" ht="12.75">
      <c r="B566">
        <v>562</v>
      </c>
      <c r="C566" s="136">
        <v>1.17</v>
      </c>
      <c r="D566" s="136">
        <v>1.26</v>
      </c>
      <c r="E566" s="136">
        <v>1.46</v>
      </c>
      <c r="F566" s="136">
        <v>1.86</v>
      </c>
      <c r="G566" s="136">
        <v>1.86</v>
      </c>
      <c r="H566" s="136">
        <v>2.06</v>
      </c>
      <c r="I566" s="135">
        <f t="shared" si="8"/>
        <v>1.96</v>
      </c>
    </row>
    <row r="567" spans="2:9" ht="12.75">
      <c r="B567">
        <v>563</v>
      </c>
      <c r="C567" s="136">
        <v>1.17</v>
      </c>
      <c r="D567" s="136">
        <v>1.26</v>
      </c>
      <c r="E567" s="136">
        <v>1.46</v>
      </c>
      <c r="F567" s="136">
        <v>1.86</v>
      </c>
      <c r="G567" s="136">
        <v>1.86</v>
      </c>
      <c r="H567" s="136">
        <v>2.06</v>
      </c>
      <c r="I567" s="135">
        <f t="shared" si="8"/>
        <v>1.96</v>
      </c>
    </row>
    <row r="568" spans="2:9" ht="12.75">
      <c r="B568">
        <v>564</v>
      </c>
      <c r="C568" s="136">
        <v>1.17</v>
      </c>
      <c r="D568" s="136">
        <v>1.26</v>
      </c>
      <c r="E568" s="136">
        <v>1.46</v>
      </c>
      <c r="F568" s="136">
        <v>1.86</v>
      </c>
      <c r="G568" s="136">
        <v>1.86</v>
      </c>
      <c r="H568" s="136">
        <v>2.06</v>
      </c>
      <c r="I568" s="135">
        <f t="shared" si="8"/>
        <v>1.96</v>
      </c>
    </row>
    <row r="569" spans="2:9" ht="12.75">
      <c r="B569">
        <v>565</v>
      </c>
      <c r="C569" s="136">
        <v>1.17</v>
      </c>
      <c r="D569" s="136">
        <v>1.26</v>
      </c>
      <c r="E569" s="136">
        <v>1.46</v>
      </c>
      <c r="F569" s="136">
        <v>1.86</v>
      </c>
      <c r="G569" s="136">
        <v>1.86</v>
      </c>
      <c r="H569" s="136">
        <v>2.06</v>
      </c>
      <c r="I569" s="135">
        <f t="shared" si="8"/>
        <v>1.96</v>
      </c>
    </row>
    <row r="570" spans="2:9" ht="12.75">
      <c r="B570">
        <v>566</v>
      </c>
      <c r="C570" s="136">
        <v>1.17</v>
      </c>
      <c r="D570" s="136">
        <v>1.26</v>
      </c>
      <c r="E570" s="136">
        <v>1.46</v>
      </c>
      <c r="F570" s="136">
        <v>1.86</v>
      </c>
      <c r="G570" s="136">
        <v>1.86</v>
      </c>
      <c r="H570" s="136">
        <v>2.06</v>
      </c>
      <c r="I570" s="135">
        <f t="shared" si="8"/>
        <v>1.96</v>
      </c>
    </row>
    <row r="571" spans="2:9" ht="12.75">
      <c r="B571">
        <v>567</v>
      </c>
      <c r="C571" s="136">
        <v>1.17</v>
      </c>
      <c r="D571" s="136">
        <v>1.26</v>
      </c>
      <c r="E571" s="136">
        <v>1.46</v>
      </c>
      <c r="F571" s="136">
        <v>1.86</v>
      </c>
      <c r="G571" s="136">
        <v>1.86</v>
      </c>
      <c r="H571" s="136">
        <v>2.06</v>
      </c>
      <c r="I571" s="135">
        <f t="shared" si="8"/>
        <v>1.96</v>
      </c>
    </row>
    <row r="572" spans="2:9" ht="12.75">
      <c r="B572">
        <v>568</v>
      </c>
      <c r="C572" s="136">
        <v>1.17</v>
      </c>
      <c r="D572" s="136">
        <v>1.26</v>
      </c>
      <c r="E572" s="136">
        <v>1.46</v>
      </c>
      <c r="F572" s="136">
        <v>1.86</v>
      </c>
      <c r="G572" s="136">
        <v>1.86</v>
      </c>
      <c r="H572" s="136">
        <v>2.06</v>
      </c>
      <c r="I572" s="135">
        <f t="shared" si="8"/>
        <v>1.96</v>
      </c>
    </row>
    <row r="573" spans="2:9" ht="12.75">
      <c r="B573">
        <v>569</v>
      </c>
      <c r="C573" s="136">
        <v>1.17</v>
      </c>
      <c r="D573" s="136">
        <v>1.26</v>
      </c>
      <c r="E573" s="136">
        <v>1.46</v>
      </c>
      <c r="F573" s="136">
        <v>1.86</v>
      </c>
      <c r="G573" s="136">
        <v>1.86</v>
      </c>
      <c r="H573" s="136">
        <v>2.06</v>
      </c>
      <c r="I573" s="135">
        <f t="shared" si="8"/>
        <v>1.96</v>
      </c>
    </row>
    <row r="574" spans="2:9" ht="12.75">
      <c r="B574">
        <v>570</v>
      </c>
      <c r="C574" s="136">
        <v>1.17</v>
      </c>
      <c r="D574" s="136">
        <v>1.26</v>
      </c>
      <c r="E574" s="136">
        <v>1.46</v>
      </c>
      <c r="F574" s="136">
        <v>1.86</v>
      </c>
      <c r="G574" s="136">
        <v>1.86</v>
      </c>
      <c r="H574" s="136">
        <v>2.06</v>
      </c>
      <c r="I574" s="135">
        <f t="shared" si="8"/>
        <v>1.96</v>
      </c>
    </row>
    <row r="575" spans="2:9" ht="12.75">
      <c r="B575">
        <v>571</v>
      </c>
      <c r="C575" s="136">
        <v>1.17</v>
      </c>
      <c r="D575" s="136">
        <v>1.26</v>
      </c>
      <c r="E575" s="136">
        <v>1.46</v>
      </c>
      <c r="F575" s="136">
        <v>1.86</v>
      </c>
      <c r="G575" s="136">
        <v>1.86</v>
      </c>
      <c r="H575" s="136">
        <v>2.06</v>
      </c>
      <c r="I575" s="135">
        <f t="shared" si="8"/>
        <v>1.96</v>
      </c>
    </row>
    <row r="576" spans="2:9" ht="12.75">
      <c r="B576">
        <v>572</v>
      </c>
      <c r="C576" s="136">
        <v>1.17</v>
      </c>
      <c r="D576" s="136">
        <v>1.26</v>
      </c>
      <c r="E576" s="136">
        <v>1.46</v>
      </c>
      <c r="F576" s="136">
        <v>1.86</v>
      </c>
      <c r="G576" s="136">
        <v>1.86</v>
      </c>
      <c r="H576" s="136">
        <v>2.06</v>
      </c>
      <c r="I576" s="135">
        <f t="shared" si="8"/>
        <v>1.96</v>
      </c>
    </row>
    <row r="577" spans="2:9" ht="12.75">
      <c r="B577">
        <v>573</v>
      </c>
      <c r="C577" s="136">
        <v>1.17</v>
      </c>
      <c r="D577" s="136">
        <v>1.26</v>
      </c>
      <c r="E577" s="136">
        <v>1.46</v>
      </c>
      <c r="F577" s="136">
        <v>1.86</v>
      </c>
      <c r="G577" s="136">
        <v>1.86</v>
      </c>
      <c r="H577" s="136">
        <v>2.06</v>
      </c>
      <c r="I577" s="135">
        <f t="shared" si="8"/>
        <v>1.96</v>
      </c>
    </row>
    <row r="578" spans="2:9" ht="12.75">
      <c r="B578">
        <v>574</v>
      </c>
      <c r="C578" s="136">
        <v>1.17</v>
      </c>
      <c r="D578" s="136">
        <v>1.26</v>
      </c>
      <c r="E578" s="136">
        <v>1.46</v>
      </c>
      <c r="F578" s="136">
        <v>1.86</v>
      </c>
      <c r="G578" s="136">
        <v>1.86</v>
      </c>
      <c r="H578" s="136">
        <v>2.06</v>
      </c>
      <c r="I578" s="135">
        <f t="shared" si="8"/>
        <v>1.96</v>
      </c>
    </row>
    <row r="579" spans="2:9" ht="12.75">
      <c r="B579">
        <v>575</v>
      </c>
      <c r="C579" s="136">
        <v>1.17</v>
      </c>
      <c r="D579" s="136">
        <v>1.26</v>
      </c>
      <c r="E579" s="136">
        <v>1.46</v>
      </c>
      <c r="F579" s="136">
        <v>1.86</v>
      </c>
      <c r="G579" s="136">
        <v>1.86</v>
      </c>
      <c r="H579" s="136">
        <v>2.06</v>
      </c>
      <c r="I579" s="135">
        <f t="shared" si="8"/>
        <v>1.96</v>
      </c>
    </row>
    <row r="580" spans="2:9" ht="12.75">
      <c r="B580">
        <v>576</v>
      </c>
      <c r="C580" s="136">
        <v>1.17</v>
      </c>
      <c r="D580" s="136">
        <v>1.26</v>
      </c>
      <c r="E580" s="136">
        <v>1.46</v>
      </c>
      <c r="F580" s="136">
        <v>1.86</v>
      </c>
      <c r="G580" s="136">
        <v>1.86</v>
      </c>
      <c r="H580" s="136">
        <v>2.06</v>
      </c>
      <c r="I580" s="135">
        <f t="shared" si="8"/>
        <v>1.96</v>
      </c>
    </row>
    <row r="581" spans="2:9" ht="12.75">
      <c r="B581">
        <v>577</v>
      </c>
      <c r="C581" s="136">
        <v>1.17</v>
      </c>
      <c r="D581" s="136">
        <v>1.26</v>
      </c>
      <c r="E581" s="136">
        <v>1.46</v>
      </c>
      <c r="F581" s="136">
        <v>1.86</v>
      </c>
      <c r="G581" s="136">
        <v>1.86</v>
      </c>
      <c r="H581" s="136">
        <v>2.06</v>
      </c>
      <c r="I581" s="135">
        <f aca="true" t="shared" si="9" ref="I581:I644">AVERAGE(F581,H581)</f>
        <v>1.96</v>
      </c>
    </row>
    <row r="582" spans="2:9" ht="12.75">
      <c r="B582">
        <v>578</v>
      </c>
      <c r="C582" s="136">
        <v>1.17</v>
      </c>
      <c r="D582" s="136">
        <v>1.26</v>
      </c>
      <c r="E582" s="136">
        <v>1.46</v>
      </c>
      <c r="F582" s="136">
        <v>1.86</v>
      </c>
      <c r="G582" s="136">
        <v>1.86</v>
      </c>
      <c r="H582" s="136">
        <v>2.06</v>
      </c>
      <c r="I582" s="135">
        <f t="shared" si="9"/>
        <v>1.96</v>
      </c>
    </row>
    <row r="583" spans="2:9" ht="12.75">
      <c r="B583">
        <v>579</v>
      </c>
      <c r="C583" s="136">
        <v>1.17</v>
      </c>
      <c r="D583" s="136">
        <v>1.26</v>
      </c>
      <c r="E583" s="136">
        <v>1.46</v>
      </c>
      <c r="F583" s="136">
        <v>1.86</v>
      </c>
      <c r="G583" s="136">
        <v>1.86</v>
      </c>
      <c r="H583" s="136">
        <v>2.06</v>
      </c>
      <c r="I583" s="135">
        <f t="shared" si="9"/>
        <v>1.96</v>
      </c>
    </row>
    <row r="584" spans="2:9" ht="12.75">
      <c r="B584">
        <v>580</v>
      </c>
      <c r="C584" s="136">
        <v>1.17</v>
      </c>
      <c r="D584" s="136">
        <v>1.26</v>
      </c>
      <c r="E584" s="136">
        <v>1.46</v>
      </c>
      <c r="F584" s="136">
        <v>1.86</v>
      </c>
      <c r="G584" s="136">
        <v>1.86</v>
      </c>
      <c r="H584" s="136">
        <v>2.06</v>
      </c>
      <c r="I584" s="135">
        <f t="shared" si="9"/>
        <v>1.96</v>
      </c>
    </row>
    <row r="585" spans="2:9" ht="12.75">
      <c r="B585">
        <v>581</v>
      </c>
      <c r="C585" s="136">
        <v>1.17</v>
      </c>
      <c r="D585" s="136">
        <v>1.26</v>
      </c>
      <c r="E585" s="136">
        <v>1.46</v>
      </c>
      <c r="F585" s="136">
        <v>1.86</v>
      </c>
      <c r="G585" s="136">
        <v>1.86</v>
      </c>
      <c r="H585" s="136">
        <v>2.06</v>
      </c>
      <c r="I585" s="135">
        <f t="shared" si="9"/>
        <v>1.96</v>
      </c>
    </row>
    <row r="586" spans="2:9" ht="12.75">
      <c r="B586">
        <v>582</v>
      </c>
      <c r="C586" s="136">
        <v>1.17</v>
      </c>
      <c r="D586" s="136">
        <v>1.26</v>
      </c>
      <c r="E586" s="136">
        <v>1.46</v>
      </c>
      <c r="F586" s="136">
        <v>1.86</v>
      </c>
      <c r="G586" s="136">
        <v>1.86</v>
      </c>
      <c r="H586" s="136">
        <v>2.06</v>
      </c>
      <c r="I586" s="135">
        <f t="shared" si="9"/>
        <v>1.96</v>
      </c>
    </row>
    <row r="587" spans="2:9" ht="12.75">
      <c r="B587">
        <v>583</v>
      </c>
      <c r="C587" s="136">
        <v>1.17</v>
      </c>
      <c r="D587" s="136">
        <v>1.26</v>
      </c>
      <c r="E587" s="136">
        <v>1.46</v>
      </c>
      <c r="F587" s="136">
        <v>1.86</v>
      </c>
      <c r="G587" s="136">
        <v>1.86</v>
      </c>
      <c r="H587" s="136">
        <v>2.06</v>
      </c>
      <c r="I587" s="135">
        <f t="shared" si="9"/>
        <v>1.96</v>
      </c>
    </row>
    <row r="588" spans="2:9" ht="12.75">
      <c r="B588">
        <v>584</v>
      </c>
      <c r="C588" s="136">
        <v>1.17</v>
      </c>
      <c r="D588" s="136">
        <v>1.26</v>
      </c>
      <c r="E588" s="136">
        <v>1.46</v>
      </c>
      <c r="F588" s="136">
        <v>1.86</v>
      </c>
      <c r="G588" s="136">
        <v>1.86</v>
      </c>
      <c r="H588" s="136">
        <v>2.06</v>
      </c>
      <c r="I588" s="135">
        <f t="shared" si="9"/>
        <v>1.96</v>
      </c>
    </row>
    <row r="589" spans="2:9" ht="12.75">
      <c r="B589">
        <v>585</v>
      </c>
      <c r="C589" s="136">
        <v>1.17</v>
      </c>
      <c r="D589" s="136">
        <v>1.26</v>
      </c>
      <c r="E589" s="136">
        <v>1.46</v>
      </c>
      <c r="F589" s="136">
        <v>1.86</v>
      </c>
      <c r="G589" s="136">
        <v>1.86</v>
      </c>
      <c r="H589" s="136">
        <v>2.06</v>
      </c>
      <c r="I589" s="135">
        <f t="shared" si="9"/>
        <v>1.96</v>
      </c>
    </row>
    <row r="590" spans="2:9" ht="12.75">
      <c r="B590">
        <v>586</v>
      </c>
      <c r="C590" s="136">
        <v>1.17</v>
      </c>
      <c r="D590" s="136">
        <v>1.26</v>
      </c>
      <c r="E590" s="136">
        <v>1.46</v>
      </c>
      <c r="F590" s="136">
        <v>1.86</v>
      </c>
      <c r="G590" s="136">
        <v>1.86</v>
      </c>
      <c r="H590" s="136">
        <v>2.06</v>
      </c>
      <c r="I590" s="135">
        <f t="shared" si="9"/>
        <v>1.96</v>
      </c>
    </row>
    <row r="591" spans="2:9" ht="12.75">
      <c r="B591">
        <v>587</v>
      </c>
      <c r="C591" s="136">
        <v>1.17</v>
      </c>
      <c r="D591" s="136">
        <v>1.26</v>
      </c>
      <c r="E591" s="136">
        <v>1.46</v>
      </c>
      <c r="F591" s="136">
        <v>1.86</v>
      </c>
      <c r="G591" s="136">
        <v>1.86</v>
      </c>
      <c r="H591" s="136">
        <v>2.06</v>
      </c>
      <c r="I591" s="135">
        <f t="shared" si="9"/>
        <v>1.96</v>
      </c>
    </row>
    <row r="592" spans="2:9" ht="12.75">
      <c r="B592">
        <v>588</v>
      </c>
      <c r="C592" s="136">
        <v>1.17</v>
      </c>
      <c r="D592" s="136">
        <v>1.26</v>
      </c>
      <c r="E592" s="136">
        <v>1.46</v>
      </c>
      <c r="F592" s="136">
        <v>1.86</v>
      </c>
      <c r="G592" s="136">
        <v>1.86</v>
      </c>
      <c r="H592" s="136">
        <v>2.06</v>
      </c>
      <c r="I592" s="135">
        <f t="shared" si="9"/>
        <v>1.96</v>
      </c>
    </row>
    <row r="593" spans="2:9" ht="12.75">
      <c r="B593">
        <v>589</v>
      </c>
      <c r="C593" s="136">
        <v>1.17</v>
      </c>
      <c r="D593" s="136">
        <v>1.26</v>
      </c>
      <c r="E593" s="136">
        <v>1.46</v>
      </c>
      <c r="F593" s="136">
        <v>1.86</v>
      </c>
      <c r="G593" s="136">
        <v>1.86</v>
      </c>
      <c r="H593" s="136">
        <v>2.06</v>
      </c>
      <c r="I593" s="135">
        <f t="shared" si="9"/>
        <v>1.96</v>
      </c>
    </row>
    <row r="594" spans="2:9" ht="12.75">
      <c r="B594">
        <v>590</v>
      </c>
      <c r="C594" s="136">
        <v>1.17</v>
      </c>
      <c r="D594" s="136">
        <v>1.26</v>
      </c>
      <c r="E594" s="136">
        <v>1.46</v>
      </c>
      <c r="F594" s="136">
        <v>1.86</v>
      </c>
      <c r="G594" s="136">
        <v>1.86</v>
      </c>
      <c r="H594" s="136">
        <v>2.06</v>
      </c>
      <c r="I594" s="135">
        <f t="shared" si="9"/>
        <v>1.96</v>
      </c>
    </row>
    <row r="595" spans="2:9" ht="12.75">
      <c r="B595">
        <v>591</v>
      </c>
      <c r="C595" s="136">
        <v>1.17</v>
      </c>
      <c r="D595" s="136">
        <v>1.26</v>
      </c>
      <c r="E595" s="136">
        <v>1.46</v>
      </c>
      <c r="F595" s="136">
        <v>1.86</v>
      </c>
      <c r="G595" s="136">
        <v>1.86</v>
      </c>
      <c r="H595" s="136">
        <v>2.06</v>
      </c>
      <c r="I595" s="135">
        <f t="shared" si="9"/>
        <v>1.96</v>
      </c>
    </row>
    <row r="596" spans="2:9" ht="12.75">
      <c r="B596">
        <v>592</v>
      </c>
      <c r="C596" s="136">
        <v>1.17</v>
      </c>
      <c r="D596" s="136">
        <v>1.26</v>
      </c>
      <c r="E596" s="136">
        <v>1.46</v>
      </c>
      <c r="F596" s="136">
        <v>1.86</v>
      </c>
      <c r="G596" s="136">
        <v>1.86</v>
      </c>
      <c r="H596" s="136">
        <v>2.06</v>
      </c>
      <c r="I596" s="135">
        <f t="shared" si="9"/>
        <v>1.96</v>
      </c>
    </row>
    <row r="597" spans="2:9" ht="12.75">
      <c r="B597">
        <v>593</v>
      </c>
      <c r="C597" s="136">
        <v>1.17</v>
      </c>
      <c r="D597" s="136">
        <v>1.26</v>
      </c>
      <c r="E597" s="136">
        <v>1.46</v>
      </c>
      <c r="F597" s="136">
        <v>1.86</v>
      </c>
      <c r="G597" s="136">
        <v>1.86</v>
      </c>
      <c r="H597" s="136">
        <v>2.06</v>
      </c>
      <c r="I597" s="135">
        <f t="shared" si="9"/>
        <v>1.96</v>
      </c>
    </row>
    <row r="598" spans="2:9" ht="12.75">
      <c r="B598">
        <v>594</v>
      </c>
      <c r="C598" s="136">
        <v>1.17</v>
      </c>
      <c r="D598" s="136">
        <v>1.26</v>
      </c>
      <c r="E598" s="136">
        <v>1.46</v>
      </c>
      <c r="F598" s="136">
        <v>1.86</v>
      </c>
      <c r="G598" s="136">
        <v>1.86</v>
      </c>
      <c r="H598" s="136">
        <v>2.06</v>
      </c>
      <c r="I598" s="135">
        <f t="shared" si="9"/>
        <v>1.96</v>
      </c>
    </row>
    <row r="599" spans="2:9" ht="12.75">
      <c r="B599">
        <v>595</v>
      </c>
      <c r="C599" s="136">
        <v>1.17</v>
      </c>
      <c r="D599" s="136">
        <v>1.26</v>
      </c>
      <c r="E599" s="136">
        <v>1.46</v>
      </c>
      <c r="F599" s="136">
        <v>1.86</v>
      </c>
      <c r="G599" s="136">
        <v>1.86</v>
      </c>
      <c r="H599" s="136">
        <v>2.06</v>
      </c>
      <c r="I599" s="135">
        <f t="shared" si="9"/>
        <v>1.96</v>
      </c>
    </row>
    <row r="600" spans="2:9" ht="12.75">
      <c r="B600">
        <v>596</v>
      </c>
      <c r="C600" s="136">
        <v>1.17</v>
      </c>
      <c r="D600" s="136">
        <v>1.26</v>
      </c>
      <c r="E600" s="136">
        <v>1.46</v>
      </c>
      <c r="F600" s="136">
        <v>1.86</v>
      </c>
      <c r="G600" s="136">
        <v>1.86</v>
      </c>
      <c r="H600" s="136">
        <v>2.06</v>
      </c>
      <c r="I600" s="135">
        <f t="shared" si="9"/>
        <v>1.96</v>
      </c>
    </row>
    <row r="601" spans="2:9" ht="12.75">
      <c r="B601">
        <v>597</v>
      </c>
      <c r="C601" s="136">
        <v>1.17</v>
      </c>
      <c r="D601" s="136">
        <v>1.26</v>
      </c>
      <c r="E601" s="136">
        <v>1.46</v>
      </c>
      <c r="F601" s="136">
        <v>1.86</v>
      </c>
      <c r="G601" s="136">
        <v>1.86</v>
      </c>
      <c r="H601" s="136">
        <v>2.06</v>
      </c>
      <c r="I601" s="135">
        <f t="shared" si="9"/>
        <v>1.96</v>
      </c>
    </row>
    <row r="602" spans="2:9" ht="12.75">
      <c r="B602">
        <v>598</v>
      </c>
      <c r="C602" s="136">
        <v>1.17</v>
      </c>
      <c r="D602" s="136">
        <v>1.26</v>
      </c>
      <c r="E602" s="136">
        <v>1.46</v>
      </c>
      <c r="F602" s="136">
        <v>1.86</v>
      </c>
      <c r="G602" s="136">
        <v>1.86</v>
      </c>
      <c r="H602" s="136">
        <v>2.06</v>
      </c>
      <c r="I602" s="135">
        <f t="shared" si="9"/>
        <v>1.96</v>
      </c>
    </row>
    <row r="603" spans="2:9" ht="12.75">
      <c r="B603">
        <v>599</v>
      </c>
      <c r="C603" s="136">
        <v>1.17</v>
      </c>
      <c r="D603" s="136">
        <v>1.26</v>
      </c>
      <c r="E603" s="136">
        <v>1.46</v>
      </c>
      <c r="F603" s="136">
        <v>1.86</v>
      </c>
      <c r="G603" s="136">
        <v>1.86</v>
      </c>
      <c r="H603" s="136">
        <v>2.06</v>
      </c>
      <c r="I603" s="135">
        <f t="shared" si="9"/>
        <v>1.96</v>
      </c>
    </row>
    <row r="604" spans="2:9" ht="12.75">
      <c r="B604">
        <v>600</v>
      </c>
      <c r="C604" s="136">
        <v>1.17</v>
      </c>
      <c r="D604" s="136">
        <v>1.26</v>
      </c>
      <c r="E604" s="136">
        <v>1.46</v>
      </c>
      <c r="F604" s="136">
        <v>1.86</v>
      </c>
      <c r="G604" s="136">
        <v>1.86</v>
      </c>
      <c r="H604" s="136">
        <v>2.06</v>
      </c>
      <c r="I604" s="135">
        <f t="shared" si="9"/>
        <v>1.96</v>
      </c>
    </row>
    <row r="605" spans="2:9" ht="12.75">
      <c r="B605">
        <v>601</v>
      </c>
      <c r="C605" s="136">
        <v>1.17</v>
      </c>
      <c r="D605" s="136">
        <v>1.26</v>
      </c>
      <c r="E605" s="136">
        <v>1.46</v>
      </c>
      <c r="F605" s="136">
        <v>1.86</v>
      </c>
      <c r="G605" s="136">
        <v>1.86</v>
      </c>
      <c r="H605" s="136">
        <v>2.06</v>
      </c>
      <c r="I605" s="135">
        <f t="shared" si="9"/>
        <v>1.96</v>
      </c>
    </row>
    <row r="606" spans="2:9" ht="12.75">
      <c r="B606">
        <v>602</v>
      </c>
      <c r="C606" s="136">
        <v>1.17</v>
      </c>
      <c r="D606" s="136">
        <v>1.26</v>
      </c>
      <c r="E606" s="136">
        <v>1.46</v>
      </c>
      <c r="F606" s="136">
        <v>1.86</v>
      </c>
      <c r="G606" s="136">
        <v>1.86</v>
      </c>
      <c r="H606" s="136">
        <v>2.06</v>
      </c>
      <c r="I606" s="135">
        <f t="shared" si="9"/>
        <v>1.96</v>
      </c>
    </row>
    <row r="607" spans="2:9" ht="12.75">
      <c r="B607">
        <v>603</v>
      </c>
      <c r="C607" s="136">
        <v>1.17</v>
      </c>
      <c r="D607" s="136">
        <v>1.26</v>
      </c>
      <c r="E607" s="136">
        <v>1.46</v>
      </c>
      <c r="F607" s="136">
        <v>1.86</v>
      </c>
      <c r="G607" s="136">
        <v>1.86</v>
      </c>
      <c r="H607" s="136">
        <v>2.06</v>
      </c>
      <c r="I607" s="135">
        <f t="shared" si="9"/>
        <v>1.96</v>
      </c>
    </row>
    <row r="608" spans="2:9" ht="12.75">
      <c r="B608">
        <v>604</v>
      </c>
      <c r="C608" s="136">
        <v>1.17</v>
      </c>
      <c r="D608" s="136">
        <v>1.26</v>
      </c>
      <c r="E608" s="136">
        <v>1.46</v>
      </c>
      <c r="F608" s="136">
        <v>1.86</v>
      </c>
      <c r="G608" s="136">
        <v>1.86</v>
      </c>
      <c r="H608" s="136">
        <v>2.06</v>
      </c>
      <c r="I608" s="135">
        <f t="shared" si="9"/>
        <v>1.96</v>
      </c>
    </row>
    <row r="609" spans="2:9" ht="12.75">
      <c r="B609">
        <v>605</v>
      </c>
      <c r="C609" s="136">
        <v>1.17</v>
      </c>
      <c r="D609" s="136">
        <v>1.26</v>
      </c>
      <c r="E609" s="136">
        <v>1.46</v>
      </c>
      <c r="F609" s="136">
        <v>1.86</v>
      </c>
      <c r="G609" s="136">
        <v>1.86</v>
      </c>
      <c r="H609" s="136">
        <v>2.06</v>
      </c>
      <c r="I609" s="135">
        <f t="shared" si="9"/>
        <v>1.96</v>
      </c>
    </row>
    <row r="610" spans="2:9" ht="12.75">
      <c r="B610">
        <v>606</v>
      </c>
      <c r="C610" s="136">
        <v>1.17</v>
      </c>
      <c r="D610" s="136">
        <v>1.26</v>
      </c>
      <c r="E610" s="136">
        <v>1.46</v>
      </c>
      <c r="F610" s="136">
        <v>1.86</v>
      </c>
      <c r="G610" s="136">
        <v>1.86</v>
      </c>
      <c r="H610" s="136">
        <v>2.06</v>
      </c>
      <c r="I610" s="135">
        <f t="shared" si="9"/>
        <v>1.96</v>
      </c>
    </row>
    <row r="611" spans="2:9" ht="12.75">
      <c r="B611">
        <v>607</v>
      </c>
      <c r="C611" s="136">
        <v>1.17</v>
      </c>
      <c r="D611" s="136">
        <v>1.26</v>
      </c>
      <c r="E611" s="136">
        <v>1.46</v>
      </c>
      <c r="F611" s="136">
        <v>1.86</v>
      </c>
      <c r="G611" s="136">
        <v>1.86</v>
      </c>
      <c r="H611" s="136">
        <v>2.06</v>
      </c>
      <c r="I611" s="135">
        <f t="shared" si="9"/>
        <v>1.96</v>
      </c>
    </row>
    <row r="612" spans="2:9" ht="12.75">
      <c r="B612">
        <v>608</v>
      </c>
      <c r="C612" s="136">
        <v>1.17</v>
      </c>
      <c r="D612" s="136">
        <v>1.26</v>
      </c>
      <c r="E612" s="136">
        <v>1.46</v>
      </c>
      <c r="F612" s="136">
        <v>1.86</v>
      </c>
      <c r="G612" s="136">
        <v>1.86</v>
      </c>
      <c r="H612" s="136">
        <v>2.06</v>
      </c>
      <c r="I612" s="135">
        <f t="shared" si="9"/>
        <v>1.96</v>
      </c>
    </row>
    <row r="613" spans="2:9" ht="12.75">
      <c r="B613">
        <v>609</v>
      </c>
      <c r="C613" s="136">
        <v>1.17</v>
      </c>
      <c r="D613" s="136">
        <v>1.26</v>
      </c>
      <c r="E613" s="136">
        <v>1.46</v>
      </c>
      <c r="F613" s="136">
        <v>1.86</v>
      </c>
      <c r="G613" s="136">
        <v>1.86</v>
      </c>
      <c r="H613" s="136">
        <v>2.06</v>
      </c>
      <c r="I613" s="135">
        <f t="shared" si="9"/>
        <v>1.96</v>
      </c>
    </row>
    <row r="614" spans="2:9" ht="12.75">
      <c r="B614">
        <v>610</v>
      </c>
      <c r="C614" s="136">
        <v>1.17</v>
      </c>
      <c r="D614" s="136">
        <v>1.26</v>
      </c>
      <c r="E614" s="136">
        <v>1.46</v>
      </c>
      <c r="F614" s="136">
        <v>1.86</v>
      </c>
      <c r="G614" s="136">
        <v>1.86</v>
      </c>
      <c r="H614" s="136">
        <v>2.06</v>
      </c>
      <c r="I614" s="135">
        <f t="shared" si="9"/>
        <v>1.96</v>
      </c>
    </row>
    <row r="615" spans="2:9" ht="12.75">
      <c r="B615">
        <v>611</v>
      </c>
      <c r="C615" s="136">
        <v>1.17</v>
      </c>
      <c r="D615" s="136">
        <v>1.26</v>
      </c>
      <c r="E615" s="136">
        <v>1.46</v>
      </c>
      <c r="F615" s="136">
        <v>1.86</v>
      </c>
      <c r="G615" s="136">
        <v>1.86</v>
      </c>
      <c r="H615" s="136">
        <v>2.06</v>
      </c>
      <c r="I615" s="135">
        <f t="shared" si="9"/>
        <v>1.96</v>
      </c>
    </row>
    <row r="616" spans="2:9" ht="12.75">
      <c r="B616">
        <v>612</v>
      </c>
      <c r="C616" s="136">
        <v>1.17</v>
      </c>
      <c r="D616" s="136">
        <v>1.26</v>
      </c>
      <c r="E616" s="136">
        <v>1.46</v>
      </c>
      <c r="F616" s="136">
        <v>1.86</v>
      </c>
      <c r="G616" s="136">
        <v>1.86</v>
      </c>
      <c r="H616" s="136">
        <v>2.06</v>
      </c>
      <c r="I616" s="135">
        <f t="shared" si="9"/>
        <v>1.96</v>
      </c>
    </row>
    <row r="617" spans="2:9" ht="12.75">
      <c r="B617">
        <v>613</v>
      </c>
      <c r="C617" s="136">
        <v>1.17</v>
      </c>
      <c r="D617" s="136">
        <v>1.26</v>
      </c>
      <c r="E617" s="136">
        <v>1.46</v>
      </c>
      <c r="F617" s="136">
        <v>1.86</v>
      </c>
      <c r="G617" s="136">
        <v>1.86</v>
      </c>
      <c r="H617" s="136">
        <v>2.06</v>
      </c>
      <c r="I617" s="135">
        <f t="shared" si="9"/>
        <v>1.96</v>
      </c>
    </row>
    <row r="618" spans="2:9" ht="12.75">
      <c r="B618">
        <v>614</v>
      </c>
      <c r="C618" s="136">
        <v>1.17</v>
      </c>
      <c r="D618" s="136">
        <v>1.26</v>
      </c>
      <c r="E618" s="136">
        <v>1.46</v>
      </c>
      <c r="F618" s="136">
        <v>1.86</v>
      </c>
      <c r="G618" s="136">
        <v>1.86</v>
      </c>
      <c r="H618" s="136">
        <v>2.06</v>
      </c>
      <c r="I618" s="135">
        <f t="shared" si="9"/>
        <v>1.96</v>
      </c>
    </row>
    <row r="619" spans="2:9" ht="12.75">
      <c r="B619">
        <v>615</v>
      </c>
      <c r="C619" s="136">
        <v>1.17</v>
      </c>
      <c r="D619" s="136">
        <v>1.26</v>
      </c>
      <c r="E619" s="136">
        <v>1.46</v>
      </c>
      <c r="F619" s="136">
        <v>1.86</v>
      </c>
      <c r="G619" s="136">
        <v>1.86</v>
      </c>
      <c r="H619" s="136">
        <v>2.06</v>
      </c>
      <c r="I619" s="135">
        <f t="shared" si="9"/>
        <v>1.96</v>
      </c>
    </row>
    <row r="620" spans="2:9" ht="12.75">
      <c r="B620">
        <v>616</v>
      </c>
      <c r="C620" s="136">
        <v>1.17</v>
      </c>
      <c r="D620" s="136">
        <v>1.26</v>
      </c>
      <c r="E620" s="136">
        <v>1.46</v>
      </c>
      <c r="F620" s="136">
        <v>1.86</v>
      </c>
      <c r="G620" s="136">
        <v>1.86</v>
      </c>
      <c r="H620" s="136">
        <v>2.06</v>
      </c>
      <c r="I620" s="135">
        <f t="shared" si="9"/>
        <v>1.96</v>
      </c>
    </row>
    <row r="621" spans="2:9" ht="12.75">
      <c r="B621">
        <v>617</v>
      </c>
      <c r="C621" s="136">
        <v>1.17</v>
      </c>
      <c r="D621" s="136">
        <v>1.26</v>
      </c>
      <c r="E621" s="136">
        <v>1.46</v>
      </c>
      <c r="F621" s="136">
        <v>1.86</v>
      </c>
      <c r="G621" s="136">
        <v>1.86</v>
      </c>
      <c r="H621" s="136">
        <v>2.06</v>
      </c>
      <c r="I621" s="135">
        <f t="shared" si="9"/>
        <v>1.96</v>
      </c>
    </row>
    <row r="622" spans="2:9" ht="12.75">
      <c r="B622">
        <v>618</v>
      </c>
      <c r="C622" s="136">
        <v>1.17</v>
      </c>
      <c r="D622" s="136">
        <v>1.26</v>
      </c>
      <c r="E622" s="136">
        <v>1.46</v>
      </c>
      <c r="F622" s="136">
        <v>1.86</v>
      </c>
      <c r="G622" s="136">
        <v>1.86</v>
      </c>
      <c r="H622" s="136">
        <v>2.06</v>
      </c>
      <c r="I622" s="135">
        <f t="shared" si="9"/>
        <v>1.96</v>
      </c>
    </row>
    <row r="623" spans="2:9" ht="12.75">
      <c r="B623">
        <v>619</v>
      </c>
      <c r="C623" s="136">
        <v>1.17</v>
      </c>
      <c r="D623" s="136">
        <v>1.26</v>
      </c>
      <c r="E623" s="136">
        <v>1.46</v>
      </c>
      <c r="F623" s="136">
        <v>1.86</v>
      </c>
      <c r="G623" s="136">
        <v>1.86</v>
      </c>
      <c r="H623" s="136">
        <v>2.06</v>
      </c>
      <c r="I623" s="135">
        <f t="shared" si="9"/>
        <v>1.96</v>
      </c>
    </row>
    <row r="624" spans="2:9" ht="12.75">
      <c r="B624">
        <v>620</v>
      </c>
      <c r="C624" s="136">
        <v>1.17</v>
      </c>
      <c r="D624" s="136">
        <v>1.26</v>
      </c>
      <c r="E624" s="136">
        <v>1.46</v>
      </c>
      <c r="F624" s="136">
        <v>1.86</v>
      </c>
      <c r="G624" s="136">
        <v>1.86</v>
      </c>
      <c r="H624" s="136">
        <v>2.06</v>
      </c>
      <c r="I624" s="135">
        <f t="shared" si="9"/>
        <v>1.96</v>
      </c>
    </row>
    <row r="625" spans="2:9" ht="12.75">
      <c r="B625">
        <v>621</v>
      </c>
      <c r="C625" s="136">
        <v>1.17</v>
      </c>
      <c r="D625" s="136">
        <v>1.26</v>
      </c>
      <c r="E625" s="136">
        <v>1.46</v>
      </c>
      <c r="F625" s="136">
        <v>1.86</v>
      </c>
      <c r="G625" s="136">
        <v>1.86</v>
      </c>
      <c r="H625" s="136">
        <v>2.06</v>
      </c>
      <c r="I625" s="135">
        <f t="shared" si="9"/>
        <v>1.96</v>
      </c>
    </row>
    <row r="626" spans="2:9" ht="12.75">
      <c r="B626">
        <v>622</v>
      </c>
      <c r="C626" s="136">
        <v>1.17</v>
      </c>
      <c r="D626" s="136">
        <v>1.26</v>
      </c>
      <c r="E626" s="136">
        <v>1.46</v>
      </c>
      <c r="F626" s="136">
        <v>1.86</v>
      </c>
      <c r="G626" s="136">
        <v>1.86</v>
      </c>
      <c r="H626" s="136">
        <v>2.06</v>
      </c>
      <c r="I626" s="135">
        <f t="shared" si="9"/>
        <v>1.96</v>
      </c>
    </row>
    <row r="627" spans="2:9" ht="12.75">
      <c r="B627">
        <v>623</v>
      </c>
      <c r="C627" s="136">
        <v>1.17</v>
      </c>
      <c r="D627" s="136">
        <v>1.26</v>
      </c>
      <c r="E627" s="136">
        <v>1.46</v>
      </c>
      <c r="F627" s="136">
        <v>1.86</v>
      </c>
      <c r="G627" s="136">
        <v>1.86</v>
      </c>
      <c r="H627" s="136">
        <v>2.06</v>
      </c>
      <c r="I627" s="135">
        <f t="shared" si="9"/>
        <v>1.96</v>
      </c>
    </row>
    <row r="628" spans="2:9" ht="12.75">
      <c r="B628">
        <v>624</v>
      </c>
      <c r="C628" s="136">
        <v>1.17</v>
      </c>
      <c r="D628" s="136">
        <v>1.26</v>
      </c>
      <c r="E628" s="136">
        <v>1.46</v>
      </c>
      <c r="F628" s="136">
        <v>1.86</v>
      </c>
      <c r="G628" s="136">
        <v>1.86</v>
      </c>
      <c r="H628" s="136">
        <v>2.06</v>
      </c>
      <c r="I628" s="135">
        <f t="shared" si="9"/>
        <v>1.96</v>
      </c>
    </row>
    <row r="629" spans="2:9" ht="12.75">
      <c r="B629">
        <v>625</v>
      </c>
      <c r="C629" s="136">
        <v>1.17</v>
      </c>
      <c r="D629" s="136">
        <v>1.26</v>
      </c>
      <c r="E629" s="136">
        <v>1.46</v>
      </c>
      <c r="F629" s="136">
        <v>1.86</v>
      </c>
      <c r="G629" s="136">
        <v>1.86</v>
      </c>
      <c r="H629" s="136">
        <v>2.06</v>
      </c>
      <c r="I629" s="135">
        <f t="shared" si="9"/>
        <v>1.96</v>
      </c>
    </row>
    <row r="630" spans="2:9" ht="12.75">
      <c r="B630">
        <v>626</v>
      </c>
      <c r="C630" s="136">
        <v>1.17</v>
      </c>
      <c r="D630" s="136">
        <v>1.26</v>
      </c>
      <c r="E630" s="136">
        <v>1.46</v>
      </c>
      <c r="F630" s="136">
        <v>1.86</v>
      </c>
      <c r="G630" s="136">
        <v>1.86</v>
      </c>
      <c r="H630" s="136">
        <v>2.06</v>
      </c>
      <c r="I630" s="135">
        <f t="shared" si="9"/>
        <v>1.96</v>
      </c>
    </row>
    <row r="631" spans="2:9" ht="12.75">
      <c r="B631">
        <v>627</v>
      </c>
      <c r="C631" s="136">
        <v>1.17</v>
      </c>
      <c r="D631" s="136">
        <v>1.26</v>
      </c>
      <c r="E631" s="136">
        <v>1.46</v>
      </c>
      <c r="F631" s="136">
        <v>1.86</v>
      </c>
      <c r="G631" s="136">
        <v>1.86</v>
      </c>
      <c r="H631" s="136">
        <v>2.06</v>
      </c>
      <c r="I631" s="135">
        <f t="shared" si="9"/>
        <v>1.96</v>
      </c>
    </row>
    <row r="632" spans="2:9" ht="12.75">
      <c r="B632">
        <v>628</v>
      </c>
      <c r="C632" s="136">
        <v>1.17</v>
      </c>
      <c r="D632" s="136">
        <v>1.26</v>
      </c>
      <c r="E632" s="136">
        <v>1.46</v>
      </c>
      <c r="F632" s="136">
        <v>1.86</v>
      </c>
      <c r="G632" s="136">
        <v>1.86</v>
      </c>
      <c r="H632" s="136">
        <v>2.06</v>
      </c>
      <c r="I632" s="135">
        <f t="shared" si="9"/>
        <v>1.96</v>
      </c>
    </row>
    <row r="633" spans="2:9" ht="12.75">
      <c r="B633">
        <v>629</v>
      </c>
      <c r="C633" s="136">
        <v>1.17</v>
      </c>
      <c r="D633" s="136">
        <v>1.26</v>
      </c>
      <c r="E633" s="136">
        <v>1.46</v>
      </c>
      <c r="F633" s="136">
        <v>1.86</v>
      </c>
      <c r="G633" s="136">
        <v>1.86</v>
      </c>
      <c r="H633" s="136">
        <v>2.06</v>
      </c>
      <c r="I633" s="135">
        <f t="shared" si="9"/>
        <v>1.96</v>
      </c>
    </row>
    <row r="634" spans="2:9" ht="12.75">
      <c r="B634">
        <v>630</v>
      </c>
      <c r="C634" s="136">
        <v>1.2</v>
      </c>
      <c r="D634" s="136">
        <v>1.29</v>
      </c>
      <c r="E634" s="136">
        <v>1.5</v>
      </c>
      <c r="F634" s="136">
        <v>1.9</v>
      </c>
      <c r="G634" s="136">
        <v>1.9</v>
      </c>
      <c r="H634" s="136">
        <v>2.1</v>
      </c>
      <c r="I634" s="135">
        <f t="shared" si="9"/>
        <v>2</v>
      </c>
    </row>
    <row r="635" spans="2:9" ht="12.75">
      <c r="B635">
        <v>631</v>
      </c>
      <c r="C635" s="136">
        <v>1.2</v>
      </c>
      <c r="D635" s="136">
        <v>1.29</v>
      </c>
      <c r="E635" s="136">
        <v>1.5</v>
      </c>
      <c r="F635" s="136">
        <v>1.9</v>
      </c>
      <c r="G635" s="136">
        <v>1.9</v>
      </c>
      <c r="H635" s="136">
        <v>2.1</v>
      </c>
      <c r="I635" s="135">
        <f t="shared" si="9"/>
        <v>2</v>
      </c>
    </row>
    <row r="636" spans="2:9" ht="12.75">
      <c r="B636">
        <v>632</v>
      </c>
      <c r="C636" s="136">
        <v>1.2</v>
      </c>
      <c r="D636" s="136">
        <v>1.29</v>
      </c>
      <c r="E636" s="136">
        <v>1.5</v>
      </c>
      <c r="F636" s="136">
        <v>1.9</v>
      </c>
      <c r="G636" s="136">
        <v>1.9</v>
      </c>
      <c r="H636" s="136">
        <v>2.1</v>
      </c>
      <c r="I636" s="135">
        <f t="shared" si="9"/>
        <v>2</v>
      </c>
    </row>
    <row r="637" spans="2:9" ht="12.75">
      <c r="B637">
        <v>633</v>
      </c>
      <c r="C637" s="136">
        <v>1.2</v>
      </c>
      <c r="D637" s="136">
        <v>1.29</v>
      </c>
      <c r="E637" s="136">
        <v>1.5</v>
      </c>
      <c r="F637" s="136">
        <v>1.9</v>
      </c>
      <c r="G637" s="136">
        <v>1.9</v>
      </c>
      <c r="H637" s="136">
        <v>2.1</v>
      </c>
      <c r="I637" s="135">
        <f t="shared" si="9"/>
        <v>2</v>
      </c>
    </row>
    <row r="638" spans="2:9" ht="12.75">
      <c r="B638">
        <v>634</v>
      </c>
      <c r="C638" s="136">
        <v>1.2</v>
      </c>
      <c r="D638" s="136">
        <v>1.29</v>
      </c>
      <c r="E638" s="136">
        <v>1.5</v>
      </c>
      <c r="F638" s="136">
        <v>1.9</v>
      </c>
      <c r="G638" s="136">
        <v>1.9</v>
      </c>
      <c r="H638" s="136">
        <v>2.1</v>
      </c>
      <c r="I638" s="135">
        <f t="shared" si="9"/>
        <v>2</v>
      </c>
    </row>
    <row r="639" spans="2:9" ht="12.75">
      <c r="B639">
        <v>635</v>
      </c>
      <c r="C639" s="136">
        <v>1.2</v>
      </c>
      <c r="D639" s="136">
        <v>1.29</v>
      </c>
      <c r="E639" s="136">
        <v>1.5</v>
      </c>
      <c r="F639" s="136">
        <v>1.9</v>
      </c>
      <c r="G639" s="136">
        <v>1.9</v>
      </c>
      <c r="H639" s="136">
        <v>2.1</v>
      </c>
      <c r="I639" s="135">
        <f t="shared" si="9"/>
        <v>2</v>
      </c>
    </row>
    <row r="640" spans="2:9" ht="12.75">
      <c r="B640">
        <v>636</v>
      </c>
      <c r="C640" s="136">
        <v>1.2</v>
      </c>
      <c r="D640" s="136">
        <v>1.29</v>
      </c>
      <c r="E640" s="136">
        <v>1.5</v>
      </c>
      <c r="F640" s="136">
        <v>1.9</v>
      </c>
      <c r="G640" s="136">
        <v>1.9</v>
      </c>
      <c r="H640" s="136">
        <v>2.1</v>
      </c>
      <c r="I640" s="135">
        <f t="shared" si="9"/>
        <v>2</v>
      </c>
    </row>
    <row r="641" spans="2:9" ht="12.75">
      <c r="B641">
        <v>637</v>
      </c>
      <c r="C641" s="136">
        <v>1.2</v>
      </c>
      <c r="D641" s="136">
        <v>1.29</v>
      </c>
      <c r="E641" s="136">
        <v>1.5</v>
      </c>
      <c r="F641" s="136">
        <v>1.9</v>
      </c>
      <c r="G641" s="136">
        <v>1.9</v>
      </c>
      <c r="H641" s="136">
        <v>2.1</v>
      </c>
      <c r="I641" s="135">
        <f t="shared" si="9"/>
        <v>2</v>
      </c>
    </row>
    <row r="642" spans="2:9" ht="12.75">
      <c r="B642">
        <v>638</v>
      </c>
      <c r="C642" s="136">
        <v>1.2</v>
      </c>
      <c r="D642" s="136">
        <v>1.29</v>
      </c>
      <c r="E642" s="136">
        <v>1.5</v>
      </c>
      <c r="F642" s="136">
        <v>1.9</v>
      </c>
      <c r="G642" s="136">
        <v>1.9</v>
      </c>
      <c r="H642" s="136">
        <v>2.1</v>
      </c>
      <c r="I642" s="135">
        <f t="shared" si="9"/>
        <v>2</v>
      </c>
    </row>
    <row r="643" spans="2:9" ht="12.75">
      <c r="B643">
        <v>639</v>
      </c>
      <c r="C643" s="136">
        <v>1.2</v>
      </c>
      <c r="D643" s="136">
        <v>1.29</v>
      </c>
      <c r="E643" s="136">
        <v>1.5</v>
      </c>
      <c r="F643" s="136">
        <v>1.9</v>
      </c>
      <c r="G643" s="136">
        <v>1.9</v>
      </c>
      <c r="H643" s="136">
        <v>2.1</v>
      </c>
      <c r="I643" s="135">
        <f t="shared" si="9"/>
        <v>2</v>
      </c>
    </row>
    <row r="644" spans="2:9" ht="12.75">
      <c r="B644">
        <v>640</v>
      </c>
      <c r="C644" s="136">
        <v>1.2</v>
      </c>
      <c r="D644" s="136">
        <v>1.29</v>
      </c>
      <c r="E644" s="136">
        <v>1.5</v>
      </c>
      <c r="F644" s="136">
        <v>1.9</v>
      </c>
      <c r="G644" s="136">
        <v>1.9</v>
      </c>
      <c r="H644" s="136">
        <v>2.1</v>
      </c>
      <c r="I644" s="135">
        <f t="shared" si="9"/>
        <v>2</v>
      </c>
    </row>
    <row r="645" spans="2:9" ht="12.75">
      <c r="B645">
        <v>641</v>
      </c>
      <c r="C645" s="136">
        <v>1.2</v>
      </c>
      <c r="D645" s="136">
        <v>1.29</v>
      </c>
      <c r="E645" s="136">
        <v>1.5</v>
      </c>
      <c r="F645" s="136">
        <v>1.9</v>
      </c>
      <c r="G645" s="136">
        <v>1.9</v>
      </c>
      <c r="H645" s="136">
        <v>2.1</v>
      </c>
      <c r="I645" s="135">
        <f aca="true" t="shared" si="10" ref="I645:I708">AVERAGE(F645,H645)</f>
        <v>2</v>
      </c>
    </row>
    <row r="646" spans="2:9" ht="12.75">
      <c r="B646">
        <v>642</v>
      </c>
      <c r="C646" s="136">
        <v>1.2</v>
      </c>
      <c r="D646" s="136">
        <v>1.29</v>
      </c>
      <c r="E646" s="136">
        <v>1.5</v>
      </c>
      <c r="F646" s="136">
        <v>1.9</v>
      </c>
      <c r="G646" s="136">
        <v>1.9</v>
      </c>
      <c r="H646" s="136">
        <v>2.1</v>
      </c>
      <c r="I646" s="135">
        <f t="shared" si="10"/>
        <v>2</v>
      </c>
    </row>
    <row r="647" spans="2:9" ht="12.75">
      <c r="B647">
        <v>643</v>
      </c>
      <c r="C647" s="136">
        <v>1.2</v>
      </c>
      <c r="D647" s="136">
        <v>1.29</v>
      </c>
      <c r="E647" s="136">
        <v>1.5</v>
      </c>
      <c r="F647" s="136">
        <v>1.9</v>
      </c>
      <c r="G647" s="136">
        <v>1.9</v>
      </c>
      <c r="H647" s="136">
        <v>2.1</v>
      </c>
      <c r="I647" s="135">
        <f t="shared" si="10"/>
        <v>2</v>
      </c>
    </row>
    <row r="648" spans="2:9" ht="12.75">
      <c r="B648">
        <v>644</v>
      </c>
      <c r="C648" s="136">
        <v>1.2</v>
      </c>
      <c r="D648" s="136">
        <v>1.29</v>
      </c>
      <c r="E648" s="136">
        <v>1.5</v>
      </c>
      <c r="F648" s="136">
        <v>1.9</v>
      </c>
      <c r="G648" s="136">
        <v>1.9</v>
      </c>
      <c r="H648" s="136">
        <v>2.1</v>
      </c>
      <c r="I648" s="135">
        <f t="shared" si="10"/>
        <v>2</v>
      </c>
    </row>
    <row r="649" spans="2:9" ht="12.75">
      <c r="B649">
        <v>645</v>
      </c>
      <c r="C649" s="136">
        <v>1.2</v>
      </c>
      <c r="D649" s="136">
        <v>1.29</v>
      </c>
      <c r="E649" s="136">
        <v>1.5</v>
      </c>
      <c r="F649" s="136">
        <v>1.9</v>
      </c>
      <c r="G649" s="136">
        <v>1.9</v>
      </c>
      <c r="H649" s="136">
        <v>2.1</v>
      </c>
      <c r="I649" s="135">
        <f t="shared" si="10"/>
        <v>2</v>
      </c>
    </row>
    <row r="650" spans="2:9" ht="12.75">
      <c r="B650">
        <v>646</v>
      </c>
      <c r="C650" s="136">
        <v>1.2</v>
      </c>
      <c r="D650" s="136">
        <v>1.29</v>
      </c>
      <c r="E650" s="136">
        <v>1.5</v>
      </c>
      <c r="F650" s="136">
        <v>1.9</v>
      </c>
      <c r="G650" s="136">
        <v>1.9</v>
      </c>
      <c r="H650" s="136">
        <v>2.1</v>
      </c>
      <c r="I650" s="135">
        <f t="shared" si="10"/>
        <v>2</v>
      </c>
    </row>
    <row r="651" spans="2:9" ht="12.75">
      <c r="B651">
        <v>647</v>
      </c>
      <c r="C651" s="136">
        <v>1.2</v>
      </c>
      <c r="D651" s="136">
        <v>1.29</v>
      </c>
      <c r="E651" s="136">
        <v>1.5</v>
      </c>
      <c r="F651" s="136">
        <v>1.9</v>
      </c>
      <c r="G651" s="136">
        <v>1.9</v>
      </c>
      <c r="H651" s="136">
        <v>2.1</v>
      </c>
      <c r="I651" s="135">
        <f t="shared" si="10"/>
        <v>2</v>
      </c>
    </row>
    <row r="652" spans="2:9" ht="12.75">
      <c r="B652">
        <v>648</v>
      </c>
      <c r="C652" s="136">
        <v>1.2</v>
      </c>
      <c r="D652" s="136">
        <v>1.29</v>
      </c>
      <c r="E652" s="136">
        <v>1.5</v>
      </c>
      <c r="F652" s="136">
        <v>1.9</v>
      </c>
      <c r="G652" s="136">
        <v>1.9</v>
      </c>
      <c r="H652" s="136">
        <v>2.1</v>
      </c>
      <c r="I652" s="135">
        <f t="shared" si="10"/>
        <v>2</v>
      </c>
    </row>
    <row r="653" spans="2:9" ht="12.75">
      <c r="B653">
        <v>649</v>
      </c>
      <c r="C653" s="136">
        <v>1.2</v>
      </c>
      <c r="D653" s="136">
        <v>1.29</v>
      </c>
      <c r="E653" s="136">
        <v>1.5</v>
      </c>
      <c r="F653" s="136">
        <v>1.9</v>
      </c>
      <c r="G653" s="136">
        <v>1.9</v>
      </c>
      <c r="H653" s="136">
        <v>2.1</v>
      </c>
      <c r="I653" s="135">
        <f t="shared" si="10"/>
        <v>2</v>
      </c>
    </row>
    <row r="654" spans="2:9" ht="12.75">
      <c r="B654">
        <v>650</v>
      </c>
      <c r="C654" s="136">
        <v>1.2</v>
      </c>
      <c r="D654" s="136">
        <v>1.29</v>
      </c>
      <c r="E654" s="136">
        <v>1.5</v>
      </c>
      <c r="F654" s="136">
        <v>1.9</v>
      </c>
      <c r="G654" s="136">
        <v>1.9</v>
      </c>
      <c r="H654" s="136">
        <v>2.1</v>
      </c>
      <c r="I654" s="135">
        <f t="shared" si="10"/>
        <v>2</v>
      </c>
    </row>
    <row r="655" spans="2:9" ht="12.75">
      <c r="B655">
        <v>651</v>
      </c>
      <c r="C655" s="136">
        <v>1.2</v>
      </c>
      <c r="D655" s="136">
        <v>1.29</v>
      </c>
      <c r="E655" s="136">
        <v>1.5</v>
      </c>
      <c r="F655" s="136">
        <v>1.9</v>
      </c>
      <c r="G655" s="136">
        <v>1.9</v>
      </c>
      <c r="H655" s="136">
        <v>2.1</v>
      </c>
      <c r="I655" s="135">
        <f t="shared" si="10"/>
        <v>2</v>
      </c>
    </row>
    <row r="656" spans="2:9" ht="12.75">
      <c r="B656">
        <v>652</v>
      </c>
      <c r="C656" s="136">
        <v>1.2</v>
      </c>
      <c r="D656" s="136">
        <v>1.29</v>
      </c>
      <c r="E656" s="136">
        <v>1.5</v>
      </c>
      <c r="F656" s="136">
        <v>1.9</v>
      </c>
      <c r="G656" s="136">
        <v>1.9</v>
      </c>
      <c r="H656" s="136">
        <v>2.1</v>
      </c>
      <c r="I656" s="135">
        <f t="shared" si="10"/>
        <v>2</v>
      </c>
    </row>
    <row r="657" spans="2:9" ht="12.75">
      <c r="B657">
        <v>653</v>
      </c>
      <c r="C657" s="136">
        <v>1.2</v>
      </c>
      <c r="D657" s="136">
        <v>1.29</v>
      </c>
      <c r="E657" s="136">
        <v>1.5</v>
      </c>
      <c r="F657" s="136">
        <v>1.9</v>
      </c>
      <c r="G657" s="136">
        <v>1.9</v>
      </c>
      <c r="H657" s="136">
        <v>2.1</v>
      </c>
      <c r="I657" s="135">
        <f t="shared" si="10"/>
        <v>2</v>
      </c>
    </row>
    <row r="658" spans="2:9" ht="12.75">
      <c r="B658">
        <v>654</v>
      </c>
      <c r="C658" s="136">
        <v>1.2</v>
      </c>
      <c r="D658" s="136">
        <v>1.29</v>
      </c>
      <c r="E658" s="136">
        <v>1.5</v>
      </c>
      <c r="F658" s="136">
        <v>1.9</v>
      </c>
      <c r="G658" s="136">
        <v>1.9</v>
      </c>
      <c r="H658" s="136">
        <v>2.1</v>
      </c>
      <c r="I658" s="135">
        <f t="shared" si="10"/>
        <v>2</v>
      </c>
    </row>
    <row r="659" spans="2:9" ht="12.75">
      <c r="B659">
        <v>655</v>
      </c>
      <c r="C659" s="136">
        <v>1.2</v>
      </c>
      <c r="D659" s="136">
        <v>1.29</v>
      </c>
      <c r="E659" s="136">
        <v>1.5</v>
      </c>
      <c r="F659" s="136">
        <v>1.9</v>
      </c>
      <c r="G659" s="136">
        <v>1.9</v>
      </c>
      <c r="H659" s="136">
        <v>2.1</v>
      </c>
      <c r="I659" s="135">
        <f t="shared" si="10"/>
        <v>2</v>
      </c>
    </row>
    <row r="660" spans="2:9" ht="12.75">
      <c r="B660">
        <v>656</v>
      </c>
      <c r="C660" s="136">
        <v>1.2</v>
      </c>
      <c r="D660" s="136">
        <v>1.29</v>
      </c>
      <c r="E660" s="136">
        <v>1.5</v>
      </c>
      <c r="F660" s="136">
        <v>1.9</v>
      </c>
      <c r="G660" s="136">
        <v>1.9</v>
      </c>
      <c r="H660" s="136">
        <v>2.1</v>
      </c>
      <c r="I660" s="135">
        <f t="shared" si="10"/>
        <v>2</v>
      </c>
    </row>
    <row r="661" spans="2:9" ht="12.75">
      <c r="B661">
        <v>657</v>
      </c>
      <c r="C661" s="136">
        <v>1.2</v>
      </c>
      <c r="D661" s="136">
        <v>1.29</v>
      </c>
      <c r="E661" s="136">
        <v>1.5</v>
      </c>
      <c r="F661" s="136">
        <v>1.9</v>
      </c>
      <c r="G661" s="136">
        <v>1.9</v>
      </c>
      <c r="H661" s="136">
        <v>2.1</v>
      </c>
      <c r="I661" s="135">
        <f t="shared" si="10"/>
        <v>2</v>
      </c>
    </row>
    <row r="662" spans="2:9" ht="12.75">
      <c r="B662">
        <v>658</v>
      </c>
      <c r="C662" s="136">
        <v>1.2</v>
      </c>
      <c r="D662" s="136">
        <v>1.29</v>
      </c>
      <c r="E662" s="136">
        <v>1.5</v>
      </c>
      <c r="F662" s="136">
        <v>1.9</v>
      </c>
      <c r="G662" s="136">
        <v>1.9</v>
      </c>
      <c r="H662" s="136">
        <v>2.1</v>
      </c>
      <c r="I662" s="135">
        <f t="shared" si="10"/>
        <v>2</v>
      </c>
    </row>
    <row r="663" spans="2:9" ht="12.75">
      <c r="B663">
        <v>659</v>
      </c>
      <c r="C663" s="136">
        <v>1.2</v>
      </c>
      <c r="D663" s="136">
        <v>1.29</v>
      </c>
      <c r="E663" s="136">
        <v>1.5</v>
      </c>
      <c r="F663" s="136">
        <v>1.9</v>
      </c>
      <c r="G663" s="136">
        <v>1.9</v>
      </c>
      <c r="H663" s="136">
        <v>2.1</v>
      </c>
      <c r="I663" s="135">
        <f t="shared" si="10"/>
        <v>2</v>
      </c>
    </row>
    <row r="664" spans="2:9" ht="12.75">
      <c r="B664">
        <v>660</v>
      </c>
      <c r="C664" s="136">
        <v>1.2</v>
      </c>
      <c r="D664" s="136">
        <v>1.29</v>
      </c>
      <c r="E664" s="136">
        <v>1.5</v>
      </c>
      <c r="F664" s="136">
        <v>1.9</v>
      </c>
      <c r="G664" s="136">
        <v>1.9</v>
      </c>
      <c r="H664" s="136">
        <v>2.1</v>
      </c>
      <c r="I664" s="135">
        <f t="shared" si="10"/>
        <v>2</v>
      </c>
    </row>
    <row r="665" spans="2:9" ht="12.75">
      <c r="B665">
        <v>661</v>
      </c>
      <c r="C665" s="136">
        <v>1.2</v>
      </c>
      <c r="D665" s="136">
        <v>1.29</v>
      </c>
      <c r="E665" s="136">
        <v>1.5</v>
      </c>
      <c r="F665" s="136">
        <v>1.9</v>
      </c>
      <c r="G665" s="136">
        <v>1.9</v>
      </c>
      <c r="H665" s="136">
        <v>2.1</v>
      </c>
      <c r="I665" s="135">
        <f t="shared" si="10"/>
        <v>2</v>
      </c>
    </row>
    <row r="666" spans="2:9" ht="12.75">
      <c r="B666">
        <v>662</v>
      </c>
      <c r="C666" s="136">
        <v>1.2</v>
      </c>
      <c r="D666" s="136">
        <v>1.29</v>
      </c>
      <c r="E666" s="136">
        <v>1.5</v>
      </c>
      <c r="F666" s="136">
        <v>1.9</v>
      </c>
      <c r="G666" s="136">
        <v>1.9</v>
      </c>
      <c r="H666" s="136">
        <v>2.1</v>
      </c>
      <c r="I666" s="135">
        <f t="shared" si="10"/>
        <v>2</v>
      </c>
    </row>
    <row r="667" spans="2:9" ht="12.75">
      <c r="B667">
        <v>663</v>
      </c>
      <c r="C667" s="136">
        <v>1.2</v>
      </c>
      <c r="D667" s="136">
        <v>1.29</v>
      </c>
      <c r="E667" s="136">
        <v>1.5</v>
      </c>
      <c r="F667" s="136">
        <v>1.9</v>
      </c>
      <c r="G667" s="136">
        <v>1.9</v>
      </c>
      <c r="H667" s="136">
        <v>2.1</v>
      </c>
      <c r="I667" s="135">
        <f t="shared" si="10"/>
        <v>2</v>
      </c>
    </row>
    <row r="668" spans="2:9" ht="12.75">
      <c r="B668">
        <v>664</v>
      </c>
      <c r="C668" s="136">
        <v>1.2</v>
      </c>
      <c r="D668" s="136">
        <v>1.29</v>
      </c>
      <c r="E668" s="136">
        <v>1.5</v>
      </c>
      <c r="F668" s="136">
        <v>1.9</v>
      </c>
      <c r="G668" s="136">
        <v>1.9</v>
      </c>
      <c r="H668" s="136">
        <v>2.1</v>
      </c>
      <c r="I668" s="135">
        <f t="shared" si="10"/>
        <v>2</v>
      </c>
    </row>
    <row r="669" spans="2:9" ht="12.75">
      <c r="B669">
        <v>665</v>
      </c>
      <c r="C669" s="136">
        <v>1.2</v>
      </c>
      <c r="D669" s="136">
        <v>1.29</v>
      </c>
      <c r="E669" s="136">
        <v>1.5</v>
      </c>
      <c r="F669" s="136">
        <v>1.9</v>
      </c>
      <c r="G669" s="136">
        <v>1.9</v>
      </c>
      <c r="H669" s="136">
        <v>2.1</v>
      </c>
      <c r="I669" s="135">
        <f t="shared" si="10"/>
        <v>2</v>
      </c>
    </row>
    <row r="670" spans="2:9" ht="12.75">
      <c r="B670">
        <v>666</v>
      </c>
      <c r="C670" s="136">
        <v>1.2</v>
      </c>
      <c r="D670" s="136">
        <v>1.29</v>
      </c>
      <c r="E670" s="136">
        <v>1.5</v>
      </c>
      <c r="F670" s="136">
        <v>1.9</v>
      </c>
      <c r="G670" s="136">
        <v>1.9</v>
      </c>
      <c r="H670" s="136">
        <v>2.1</v>
      </c>
      <c r="I670" s="135">
        <f t="shared" si="10"/>
        <v>2</v>
      </c>
    </row>
    <row r="671" spans="2:9" ht="12.75">
      <c r="B671">
        <v>667</v>
      </c>
      <c r="C671" s="136">
        <v>1.2</v>
      </c>
      <c r="D671" s="136">
        <v>1.29</v>
      </c>
      <c r="E671" s="136">
        <v>1.5</v>
      </c>
      <c r="F671" s="136">
        <v>1.9</v>
      </c>
      <c r="G671" s="136">
        <v>1.9</v>
      </c>
      <c r="H671" s="136">
        <v>2.1</v>
      </c>
      <c r="I671" s="135">
        <f t="shared" si="10"/>
        <v>2</v>
      </c>
    </row>
    <row r="672" spans="2:9" ht="12.75">
      <c r="B672">
        <v>668</v>
      </c>
      <c r="C672" s="136">
        <v>1.2</v>
      </c>
      <c r="D672" s="136">
        <v>1.29</v>
      </c>
      <c r="E672" s="136">
        <v>1.5</v>
      </c>
      <c r="F672" s="136">
        <v>1.9</v>
      </c>
      <c r="G672" s="136">
        <v>1.9</v>
      </c>
      <c r="H672" s="136">
        <v>2.1</v>
      </c>
      <c r="I672" s="135">
        <f t="shared" si="10"/>
        <v>2</v>
      </c>
    </row>
    <row r="673" spans="2:9" ht="12.75">
      <c r="B673">
        <v>669</v>
      </c>
      <c r="C673" s="136">
        <v>1.2</v>
      </c>
      <c r="D673" s="136">
        <v>1.29</v>
      </c>
      <c r="E673" s="136">
        <v>1.5</v>
      </c>
      <c r="F673" s="136">
        <v>1.9</v>
      </c>
      <c r="G673" s="136">
        <v>1.9</v>
      </c>
      <c r="H673" s="136">
        <v>2.1</v>
      </c>
      <c r="I673" s="135">
        <f t="shared" si="10"/>
        <v>2</v>
      </c>
    </row>
    <row r="674" spans="2:9" ht="12.75">
      <c r="B674">
        <v>670</v>
      </c>
      <c r="C674" s="136">
        <v>1.2</v>
      </c>
      <c r="D674" s="136">
        <v>1.29</v>
      </c>
      <c r="E674" s="136">
        <v>1.5</v>
      </c>
      <c r="F674" s="136">
        <v>1.9</v>
      </c>
      <c r="G674" s="136">
        <v>1.9</v>
      </c>
      <c r="H674" s="136">
        <v>2.1</v>
      </c>
      <c r="I674" s="135">
        <f t="shared" si="10"/>
        <v>2</v>
      </c>
    </row>
    <row r="675" spans="2:9" ht="12.75">
      <c r="B675">
        <v>671</v>
      </c>
      <c r="C675" s="136">
        <v>1.2</v>
      </c>
      <c r="D675" s="136">
        <v>1.29</v>
      </c>
      <c r="E675" s="136">
        <v>1.5</v>
      </c>
      <c r="F675" s="136">
        <v>1.9</v>
      </c>
      <c r="G675" s="136">
        <v>1.9</v>
      </c>
      <c r="H675" s="136">
        <v>2.1</v>
      </c>
      <c r="I675" s="135">
        <f t="shared" si="10"/>
        <v>2</v>
      </c>
    </row>
    <row r="676" spans="2:9" ht="12.75">
      <c r="B676">
        <v>672</v>
      </c>
      <c r="C676" s="136">
        <v>1.2</v>
      </c>
      <c r="D676" s="136">
        <v>1.29</v>
      </c>
      <c r="E676" s="136">
        <v>1.5</v>
      </c>
      <c r="F676" s="136">
        <v>1.9</v>
      </c>
      <c r="G676" s="136">
        <v>1.9</v>
      </c>
      <c r="H676" s="136">
        <v>2.1</v>
      </c>
      <c r="I676" s="135">
        <f t="shared" si="10"/>
        <v>2</v>
      </c>
    </row>
    <row r="677" spans="2:9" ht="12.75">
      <c r="B677">
        <v>673</v>
      </c>
      <c r="C677" s="136">
        <v>1.2</v>
      </c>
      <c r="D677" s="136">
        <v>1.29</v>
      </c>
      <c r="E677" s="136">
        <v>1.5</v>
      </c>
      <c r="F677" s="136">
        <v>1.9</v>
      </c>
      <c r="G677" s="136">
        <v>1.9</v>
      </c>
      <c r="H677" s="136">
        <v>2.1</v>
      </c>
      <c r="I677" s="135">
        <f t="shared" si="10"/>
        <v>2</v>
      </c>
    </row>
    <row r="678" spans="2:9" ht="12.75">
      <c r="B678">
        <v>674</v>
      </c>
      <c r="C678" s="136">
        <v>1.2</v>
      </c>
      <c r="D678" s="136">
        <v>1.29</v>
      </c>
      <c r="E678" s="136">
        <v>1.5</v>
      </c>
      <c r="F678" s="136">
        <v>1.9</v>
      </c>
      <c r="G678" s="136">
        <v>1.9</v>
      </c>
      <c r="H678" s="136">
        <v>2.1</v>
      </c>
      <c r="I678" s="135">
        <f t="shared" si="10"/>
        <v>2</v>
      </c>
    </row>
    <row r="679" spans="2:9" ht="12.75">
      <c r="B679">
        <v>675</v>
      </c>
      <c r="C679" s="136">
        <v>1.2</v>
      </c>
      <c r="D679" s="136">
        <v>1.29</v>
      </c>
      <c r="E679" s="136">
        <v>1.5</v>
      </c>
      <c r="F679" s="136">
        <v>1.9</v>
      </c>
      <c r="G679" s="136">
        <v>1.9</v>
      </c>
      <c r="H679" s="136">
        <v>2.1</v>
      </c>
      <c r="I679" s="135">
        <f t="shared" si="10"/>
        <v>2</v>
      </c>
    </row>
    <row r="680" spans="2:9" ht="12.75">
      <c r="B680">
        <v>676</v>
      </c>
      <c r="C680" s="136">
        <v>1.2</v>
      </c>
      <c r="D680" s="136">
        <v>1.29</v>
      </c>
      <c r="E680" s="136">
        <v>1.5</v>
      </c>
      <c r="F680" s="136">
        <v>1.9</v>
      </c>
      <c r="G680" s="136">
        <v>1.9</v>
      </c>
      <c r="H680" s="136">
        <v>2.1</v>
      </c>
      <c r="I680" s="135">
        <f t="shared" si="10"/>
        <v>2</v>
      </c>
    </row>
    <row r="681" spans="2:9" ht="12.75">
      <c r="B681">
        <v>677</v>
      </c>
      <c r="C681" s="136">
        <v>1.2</v>
      </c>
      <c r="D681" s="136">
        <v>1.29</v>
      </c>
      <c r="E681" s="136">
        <v>1.5</v>
      </c>
      <c r="F681" s="136">
        <v>1.9</v>
      </c>
      <c r="G681" s="136">
        <v>1.9</v>
      </c>
      <c r="H681" s="136">
        <v>2.1</v>
      </c>
      <c r="I681" s="135">
        <f t="shared" si="10"/>
        <v>2</v>
      </c>
    </row>
    <row r="682" spans="2:9" ht="12.75">
      <c r="B682">
        <v>678</v>
      </c>
      <c r="C682" s="136">
        <v>1.2</v>
      </c>
      <c r="D682" s="136">
        <v>1.29</v>
      </c>
      <c r="E682" s="136">
        <v>1.5</v>
      </c>
      <c r="F682" s="136">
        <v>1.9</v>
      </c>
      <c r="G682" s="136">
        <v>1.9</v>
      </c>
      <c r="H682" s="136">
        <v>2.1</v>
      </c>
      <c r="I682" s="135">
        <f t="shared" si="10"/>
        <v>2</v>
      </c>
    </row>
    <row r="683" spans="2:9" ht="12.75">
      <c r="B683">
        <v>679</v>
      </c>
      <c r="C683" s="136">
        <v>1.2</v>
      </c>
      <c r="D683" s="136">
        <v>1.29</v>
      </c>
      <c r="E683" s="136">
        <v>1.5</v>
      </c>
      <c r="F683" s="136">
        <v>1.9</v>
      </c>
      <c r="G683" s="136">
        <v>1.9</v>
      </c>
      <c r="H683" s="136">
        <v>2.1</v>
      </c>
      <c r="I683" s="135">
        <f t="shared" si="10"/>
        <v>2</v>
      </c>
    </row>
    <row r="684" spans="2:9" ht="12.75">
      <c r="B684">
        <v>680</v>
      </c>
      <c r="C684" s="136">
        <v>1.2</v>
      </c>
      <c r="D684" s="136">
        <v>1.29</v>
      </c>
      <c r="E684" s="136">
        <v>1.5</v>
      </c>
      <c r="F684" s="136">
        <v>1.9</v>
      </c>
      <c r="G684" s="136">
        <v>1.9</v>
      </c>
      <c r="H684" s="136">
        <v>2.1</v>
      </c>
      <c r="I684" s="135">
        <f t="shared" si="10"/>
        <v>2</v>
      </c>
    </row>
    <row r="685" spans="2:9" ht="12.75">
      <c r="B685">
        <v>681</v>
      </c>
      <c r="C685" s="136">
        <v>1.2</v>
      </c>
      <c r="D685" s="136">
        <v>1.29</v>
      </c>
      <c r="E685" s="136">
        <v>1.5</v>
      </c>
      <c r="F685" s="136">
        <v>1.9</v>
      </c>
      <c r="G685" s="136">
        <v>1.9</v>
      </c>
      <c r="H685" s="136">
        <v>2.1</v>
      </c>
      <c r="I685" s="135">
        <f t="shared" si="10"/>
        <v>2</v>
      </c>
    </row>
    <row r="686" spans="2:9" ht="12.75">
      <c r="B686">
        <v>682</v>
      </c>
      <c r="C686" s="136">
        <v>1.2</v>
      </c>
      <c r="D686" s="136">
        <v>1.29</v>
      </c>
      <c r="E686" s="136">
        <v>1.5</v>
      </c>
      <c r="F686" s="136">
        <v>1.9</v>
      </c>
      <c r="G686" s="136">
        <v>1.9</v>
      </c>
      <c r="H686" s="136">
        <v>2.1</v>
      </c>
      <c r="I686" s="135">
        <f t="shared" si="10"/>
        <v>2</v>
      </c>
    </row>
    <row r="687" spans="2:9" ht="12.75">
      <c r="B687">
        <v>683</v>
      </c>
      <c r="C687" s="136">
        <v>1.2</v>
      </c>
      <c r="D687" s="136">
        <v>1.29</v>
      </c>
      <c r="E687" s="136">
        <v>1.5</v>
      </c>
      <c r="F687" s="136">
        <v>1.9</v>
      </c>
      <c r="G687" s="136">
        <v>1.9</v>
      </c>
      <c r="H687" s="136">
        <v>2.1</v>
      </c>
      <c r="I687" s="135">
        <f t="shared" si="10"/>
        <v>2</v>
      </c>
    </row>
    <row r="688" spans="2:9" ht="12.75">
      <c r="B688">
        <v>684</v>
      </c>
      <c r="C688" s="136">
        <v>1.2</v>
      </c>
      <c r="D688" s="136">
        <v>1.29</v>
      </c>
      <c r="E688" s="136">
        <v>1.5</v>
      </c>
      <c r="F688" s="136">
        <v>1.9</v>
      </c>
      <c r="G688" s="136">
        <v>1.9</v>
      </c>
      <c r="H688" s="136">
        <v>2.1</v>
      </c>
      <c r="I688" s="135">
        <f t="shared" si="10"/>
        <v>2</v>
      </c>
    </row>
    <row r="689" spans="2:9" ht="12.75">
      <c r="B689">
        <v>685</v>
      </c>
      <c r="C689" s="136">
        <v>1.2</v>
      </c>
      <c r="D689" s="136">
        <v>1.29</v>
      </c>
      <c r="E689" s="136">
        <v>1.5</v>
      </c>
      <c r="F689" s="136">
        <v>1.9</v>
      </c>
      <c r="G689" s="136">
        <v>1.9</v>
      </c>
      <c r="H689" s="136">
        <v>2.1</v>
      </c>
      <c r="I689" s="135">
        <f t="shared" si="10"/>
        <v>2</v>
      </c>
    </row>
    <row r="690" spans="2:9" ht="12.75">
      <c r="B690">
        <v>686</v>
      </c>
      <c r="C690" s="136">
        <v>1.2</v>
      </c>
      <c r="D690" s="136">
        <v>1.29</v>
      </c>
      <c r="E690" s="136">
        <v>1.5</v>
      </c>
      <c r="F690" s="136">
        <v>1.9</v>
      </c>
      <c r="G690" s="136">
        <v>1.9</v>
      </c>
      <c r="H690" s="136">
        <v>2.1</v>
      </c>
      <c r="I690" s="135">
        <f t="shared" si="10"/>
        <v>2</v>
      </c>
    </row>
    <row r="691" spans="2:9" ht="12.75">
      <c r="B691">
        <v>687</v>
      </c>
      <c r="C691" s="136">
        <v>1.2</v>
      </c>
      <c r="D691" s="136">
        <v>1.29</v>
      </c>
      <c r="E691" s="136">
        <v>1.5</v>
      </c>
      <c r="F691" s="136">
        <v>1.9</v>
      </c>
      <c r="G691" s="136">
        <v>1.9</v>
      </c>
      <c r="H691" s="136">
        <v>2.1</v>
      </c>
      <c r="I691" s="135">
        <f t="shared" si="10"/>
        <v>2</v>
      </c>
    </row>
    <row r="692" spans="2:9" ht="12.75">
      <c r="B692">
        <v>688</v>
      </c>
      <c r="C692" s="136">
        <v>1.2</v>
      </c>
      <c r="D692" s="136">
        <v>1.29</v>
      </c>
      <c r="E692" s="136">
        <v>1.5</v>
      </c>
      <c r="F692" s="136">
        <v>1.9</v>
      </c>
      <c r="G692" s="136">
        <v>1.9</v>
      </c>
      <c r="H692" s="136">
        <v>2.1</v>
      </c>
      <c r="I692" s="135">
        <f t="shared" si="10"/>
        <v>2</v>
      </c>
    </row>
    <row r="693" spans="2:9" ht="12.75">
      <c r="B693">
        <v>689</v>
      </c>
      <c r="C693" s="136">
        <v>1.2</v>
      </c>
      <c r="D693" s="136">
        <v>1.29</v>
      </c>
      <c r="E693" s="136">
        <v>1.5</v>
      </c>
      <c r="F693" s="136">
        <v>1.9</v>
      </c>
      <c r="G693" s="136">
        <v>1.9</v>
      </c>
      <c r="H693" s="136">
        <v>2.1</v>
      </c>
      <c r="I693" s="135">
        <f t="shared" si="10"/>
        <v>2</v>
      </c>
    </row>
    <row r="694" spans="2:9" ht="12.75">
      <c r="B694">
        <v>690</v>
      </c>
      <c r="C694" s="136">
        <v>1.2</v>
      </c>
      <c r="D694" s="136">
        <v>1.29</v>
      </c>
      <c r="E694" s="136">
        <v>1.5</v>
      </c>
      <c r="F694" s="136">
        <v>1.9</v>
      </c>
      <c r="G694" s="136">
        <v>1.9</v>
      </c>
      <c r="H694" s="136">
        <v>2.1</v>
      </c>
      <c r="I694" s="135">
        <f t="shared" si="10"/>
        <v>2</v>
      </c>
    </row>
    <row r="695" spans="2:9" ht="12.75">
      <c r="B695">
        <v>691</v>
      </c>
      <c r="C695" s="136">
        <v>1.2</v>
      </c>
      <c r="D695" s="136">
        <v>1.29</v>
      </c>
      <c r="E695" s="136">
        <v>1.5</v>
      </c>
      <c r="F695" s="136">
        <v>1.9</v>
      </c>
      <c r="G695" s="136">
        <v>1.9</v>
      </c>
      <c r="H695" s="136">
        <v>2.1</v>
      </c>
      <c r="I695" s="135">
        <f t="shared" si="10"/>
        <v>2</v>
      </c>
    </row>
    <row r="696" spans="2:9" ht="12.75">
      <c r="B696">
        <v>692</v>
      </c>
      <c r="C696" s="136">
        <v>1.2</v>
      </c>
      <c r="D696" s="136">
        <v>1.29</v>
      </c>
      <c r="E696" s="136">
        <v>1.5</v>
      </c>
      <c r="F696" s="136">
        <v>1.9</v>
      </c>
      <c r="G696" s="136">
        <v>1.9</v>
      </c>
      <c r="H696" s="136">
        <v>2.1</v>
      </c>
      <c r="I696" s="135">
        <f t="shared" si="10"/>
        <v>2</v>
      </c>
    </row>
    <row r="697" spans="2:9" ht="12.75">
      <c r="B697">
        <v>693</v>
      </c>
      <c r="C697" s="136">
        <v>1.2</v>
      </c>
      <c r="D697" s="136">
        <v>1.29</v>
      </c>
      <c r="E697" s="136">
        <v>1.5</v>
      </c>
      <c r="F697" s="136">
        <v>1.9</v>
      </c>
      <c r="G697" s="136">
        <v>1.9</v>
      </c>
      <c r="H697" s="136">
        <v>2.1</v>
      </c>
      <c r="I697" s="135">
        <f t="shared" si="10"/>
        <v>2</v>
      </c>
    </row>
    <row r="698" spans="2:9" ht="12.75">
      <c r="B698">
        <v>694</v>
      </c>
      <c r="C698" s="136">
        <v>1.2</v>
      </c>
      <c r="D698" s="136">
        <v>1.29</v>
      </c>
      <c r="E698" s="136">
        <v>1.5</v>
      </c>
      <c r="F698" s="136">
        <v>1.9</v>
      </c>
      <c r="G698" s="136">
        <v>1.9</v>
      </c>
      <c r="H698" s="136">
        <v>2.1</v>
      </c>
      <c r="I698" s="135">
        <f t="shared" si="10"/>
        <v>2</v>
      </c>
    </row>
    <row r="699" spans="2:9" ht="12.75">
      <c r="B699">
        <v>695</v>
      </c>
      <c r="C699" s="136">
        <v>1.2</v>
      </c>
      <c r="D699" s="136">
        <v>1.29</v>
      </c>
      <c r="E699" s="136">
        <v>1.5</v>
      </c>
      <c r="F699" s="136">
        <v>1.9</v>
      </c>
      <c r="G699" s="136">
        <v>1.9</v>
      </c>
      <c r="H699" s="136">
        <v>2.1</v>
      </c>
      <c r="I699" s="135">
        <f t="shared" si="10"/>
        <v>2</v>
      </c>
    </row>
    <row r="700" spans="2:9" ht="12.75">
      <c r="B700">
        <v>696</v>
      </c>
      <c r="C700" s="136">
        <v>1.2</v>
      </c>
      <c r="D700" s="136">
        <v>1.29</v>
      </c>
      <c r="E700" s="136">
        <v>1.5</v>
      </c>
      <c r="F700" s="136">
        <v>1.9</v>
      </c>
      <c r="G700" s="136">
        <v>1.9</v>
      </c>
      <c r="H700" s="136">
        <v>2.1</v>
      </c>
      <c r="I700" s="135">
        <f t="shared" si="10"/>
        <v>2</v>
      </c>
    </row>
    <row r="701" spans="2:9" ht="12.75">
      <c r="B701">
        <v>697</v>
      </c>
      <c r="C701" s="136">
        <v>1.2</v>
      </c>
      <c r="D701" s="136">
        <v>1.29</v>
      </c>
      <c r="E701" s="136">
        <v>1.5</v>
      </c>
      <c r="F701" s="136">
        <v>1.9</v>
      </c>
      <c r="G701" s="136">
        <v>1.9</v>
      </c>
      <c r="H701" s="136">
        <v>2.1</v>
      </c>
      <c r="I701" s="135">
        <f t="shared" si="10"/>
        <v>2</v>
      </c>
    </row>
    <row r="702" spans="2:9" ht="12.75">
      <c r="B702">
        <v>698</v>
      </c>
      <c r="C702" s="136">
        <v>1.2</v>
      </c>
      <c r="D702" s="136">
        <v>1.29</v>
      </c>
      <c r="E702" s="136">
        <v>1.5</v>
      </c>
      <c r="F702" s="136">
        <v>1.9</v>
      </c>
      <c r="G702" s="136">
        <v>1.9</v>
      </c>
      <c r="H702" s="136">
        <v>2.1</v>
      </c>
      <c r="I702" s="135">
        <f t="shared" si="10"/>
        <v>2</v>
      </c>
    </row>
    <row r="703" spans="2:9" ht="12.75">
      <c r="B703">
        <v>699</v>
      </c>
      <c r="C703" s="136">
        <v>1.2</v>
      </c>
      <c r="D703" s="136">
        <v>1.29</v>
      </c>
      <c r="E703" s="136">
        <v>1.5</v>
      </c>
      <c r="F703" s="136">
        <v>1.9</v>
      </c>
      <c r="G703" s="136">
        <v>1.9</v>
      </c>
      <c r="H703" s="136">
        <v>2.1</v>
      </c>
      <c r="I703" s="135">
        <f t="shared" si="10"/>
        <v>2</v>
      </c>
    </row>
    <row r="704" spans="2:9" ht="12.75">
      <c r="B704">
        <v>700</v>
      </c>
      <c r="C704" s="136">
        <v>1.2</v>
      </c>
      <c r="D704" s="136">
        <v>1.29</v>
      </c>
      <c r="E704" s="136">
        <v>1.5</v>
      </c>
      <c r="F704" s="136">
        <v>1.9</v>
      </c>
      <c r="G704" s="136">
        <v>1.9</v>
      </c>
      <c r="H704" s="136">
        <v>2.1</v>
      </c>
      <c r="I704" s="135">
        <f t="shared" si="10"/>
        <v>2</v>
      </c>
    </row>
    <row r="705" spans="2:9" ht="12.75">
      <c r="B705">
        <v>701</v>
      </c>
      <c r="C705" s="136">
        <v>1.2</v>
      </c>
      <c r="D705" s="136">
        <v>1.29</v>
      </c>
      <c r="E705" s="136">
        <v>1.5</v>
      </c>
      <c r="F705" s="136">
        <v>1.9</v>
      </c>
      <c r="G705" s="136">
        <v>1.9</v>
      </c>
      <c r="H705" s="136">
        <v>2.1</v>
      </c>
      <c r="I705" s="135">
        <f t="shared" si="10"/>
        <v>2</v>
      </c>
    </row>
    <row r="706" spans="2:9" ht="12.75">
      <c r="B706">
        <v>702</v>
      </c>
      <c r="C706" s="136">
        <v>1.2</v>
      </c>
      <c r="D706" s="136">
        <v>1.29</v>
      </c>
      <c r="E706" s="136">
        <v>1.5</v>
      </c>
      <c r="F706" s="136">
        <v>1.9</v>
      </c>
      <c r="G706" s="136">
        <v>1.9</v>
      </c>
      <c r="H706" s="136">
        <v>2.1</v>
      </c>
      <c r="I706" s="135">
        <f t="shared" si="10"/>
        <v>2</v>
      </c>
    </row>
    <row r="707" spans="2:9" ht="12.75">
      <c r="B707">
        <v>703</v>
      </c>
      <c r="C707" s="136">
        <v>1.2</v>
      </c>
      <c r="D707" s="136">
        <v>1.29</v>
      </c>
      <c r="E707" s="136">
        <v>1.5</v>
      </c>
      <c r="F707" s="136">
        <v>1.9</v>
      </c>
      <c r="G707" s="136">
        <v>1.9</v>
      </c>
      <c r="H707" s="136">
        <v>2.1</v>
      </c>
      <c r="I707" s="135">
        <f t="shared" si="10"/>
        <v>2</v>
      </c>
    </row>
    <row r="708" spans="2:9" ht="12.75">
      <c r="B708">
        <v>704</v>
      </c>
      <c r="C708" s="136">
        <v>1.2</v>
      </c>
      <c r="D708" s="136">
        <v>1.29</v>
      </c>
      <c r="E708" s="136">
        <v>1.5</v>
      </c>
      <c r="F708" s="136">
        <v>1.9</v>
      </c>
      <c r="G708" s="136">
        <v>1.9</v>
      </c>
      <c r="H708" s="136">
        <v>2.1</v>
      </c>
      <c r="I708" s="135">
        <f t="shared" si="10"/>
        <v>2</v>
      </c>
    </row>
    <row r="709" spans="2:9" ht="12.75">
      <c r="B709">
        <v>705</v>
      </c>
      <c r="C709" s="136">
        <v>1.2</v>
      </c>
      <c r="D709" s="136">
        <v>1.29</v>
      </c>
      <c r="E709" s="136">
        <v>1.5</v>
      </c>
      <c r="F709" s="136">
        <v>1.9</v>
      </c>
      <c r="G709" s="136">
        <v>1.9</v>
      </c>
      <c r="H709" s="136">
        <v>2.1</v>
      </c>
      <c r="I709" s="135">
        <f aca="true" t="shared" si="11" ref="I709:I772">AVERAGE(F709,H709)</f>
        <v>2</v>
      </c>
    </row>
    <row r="710" spans="2:9" ht="12.75">
      <c r="B710">
        <v>706</v>
      </c>
      <c r="C710" s="136">
        <v>1.2</v>
      </c>
      <c r="D710" s="136">
        <v>1.29</v>
      </c>
      <c r="E710" s="136">
        <v>1.5</v>
      </c>
      <c r="F710" s="136">
        <v>1.9</v>
      </c>
      <c r="G710" s="136">
        <v>1.9</v>
      </c>
      <c r="H710" s="136">
        <v>2.1</v>
      </c>
      <c r="I710" s="135">
        <f t="shared" si="11"/>
        <v>2</v>
      </c>
    </row>
    <row r="711" spans="2:9" ht="12.75">
      <c r="B711">
        <v>707</v>
      </c>
      <c r="C711" s="136">
        <v>1.2</v>
      </c>
      <c r="D711" s="136">
        <v>1.29</v>
      </c>
      <c r="E711" s="136">
        <v>1.5</v>
      </c>
      <c r="F711" s="136">
        <v>1.9</v>
      </c>
      <c r="G711" s="136">
        <v>1.9</v>
      </c>
      <c r="H711" s="136">
        <v>2.1</v>
      </c>
      <c r="I711" s="135">
        <f t="shared" si="11"/>
        <v>2</v>
      </c>
    </row>
    <row r="712" spans="2:9" ht="12.75">
      <c r="B712">
        <v>708</v>
      </c>
      <c r="C712" s="136">
        <v>1.2</v>
      </c>
      <c r="D712" s="136">
        <v>1.29</v>
      </c>
      <c r="E712" s="136">
        <v>1.5</v>
      </c>
      <c r="F712" s="136">
        <v>1.9</v>
      </c>
      <c r="G712" s="136">
        <v>1.9</v>
      </c>
      <c r="H712" s="136">
        <v>2.1</v>
      </c>
      <c r="I712" s="135">
        <f t="shared" si="11"/>
        <v>2</v>
      </c>
    </row>
    <row r="713" spans="2:9" ht="12.75">
      <c r="B713">
        <v>709</v>
      </c>
      <c r="C713" s="136">
        <v>1.2</v>
      </c>
      <c r="D713" s="136">
        <v>1.29</v>
      </c>
      <c r="E713" s="136">
        <v>1.5</v>
      </c>
      <c r="F713" s="136">
        <v>1.9</v>
      </c>
      <c r="G713" s="136">
        <v>1.9</v>
      </c>
      <c r="H713" s="136">
        <v>2.1</v>
      </c>
      <c r="I713" s="135">
        <f t="shared" si="11"/>
        <v>2</v>
      </c>
    </row>
    <row r="714" spans="2:9" ht="12.75">
      <c r="B714">
        <v>710</v>
      </c>
      <c r="C714" s="136">
        <v>1.2</v>
      </c>
      <c r="D714" s="136">
        <v>1.29</v>
      </c>
      <c r="E714" s="136">
        <v>1.5</v>
      </c>
      <c r="F714" s="136">
        <v>1.9</v>
      </c>
      <c r="G714" s="136">
        <v>1.9</v>
      </c>
      <c r="H714" s="136">
        <v>2.1</v>
      </c>
      <c r="I714" s="135">
        <f t="shared" si="11"/>
        <v>2</v>
      </c>
    </row>
    <row r="715" spans="2:9" ht="12.75">
      <c r="B715">
        <v>711</v>
      </c>
      <c r="C715" s="136">
        <v>1.2</v>
      </c>
      <c r="D715" s="136">
        <v>1.29</v>
      </c>
      <c r="E715" s="136">
        <v>1.5</v>
      </c>
      <c r="F715" s="136">
        <v>1.9</v>
      </c>
      <c r="G715" s="136">
        <v>1.9</v>
      </c>
      <c r="H715" s="136">
        <v>2.1</v>
      </c>
      <c r="I715" s="135">
        <f t="shared" si="11"/>
        <v>2</v>
      </c>
    </row>
    <row r="716" spans="2:9" ht="12.75">
      <c r="B716">
        <v>712</v>
      </c>
      <c r="C716" s="136">
        <v>1.2</v>
      </c>
      <c r="D716" s="136">
        <v>1.29</v>
      </c>
      <c r="E716" s="136">
        <v>1.5</v>
      </c>
      <c r="F716" s="136">
        <v>1.9</v>
      </c>
      <c r="G716" s="136">
        <v>1.9</v>
      </c>
      <c r="H716" s="136">
        <v>2.1</v>
      </c>
      <c r="I716" s="135">
        <f t="shared" si="11"/>
        <v>2</v>
      </c>
    </row>
    <row r="717" spans="2:9" ht="12.75">
      <c r="B717">
        <v>713</v>
      </c>
      <c r="C717" s="136">
        <v>1.2</v>
      </c>
      <c r="D717" s="136">
        <v>1.29</v>
      </c>
      <c r="E717" s="136">
        <v>1.5</v>
      </c>
      <c r="F717" s="136">
        <v>1.9</v>
      </c>
      <c r="G717" s="136">
        <v>1.9</v>
      </c>
      <c r="H717" s="136">
        <v>2.1</v>
      </c>
      <c r="I717" s="135">
        <f t="shared" si="11"/>
        <v>2</v>
      </c>
    </row>
    <row r="718" spans="2:9" ht="12.75">
      <c r="B718">
        <v>714</v>
      </c>
      <c r="C718" s="136">
        <v>1.2</v>
      </c>
      <c r="D718" s="136">
        <v>1.29</v>
      </c>
      <c r="E718" s="136">
        <v>1.5</v>
      </c>
      <c r="F718" s="136">
        <v>1.9</v>
      </c>
      <c r="G718" s="136">
        <v>1.9</v>
      </c>
      <c r="H718" s="136">
        <v>2.1</v>
      </c>
      <c r="I718" s="135">
        <f t="shared" si="11"/>
        <v>2</v>
      </c>
    </row>
    <row r="719" spans="2:9" ht="12.75">
      <c r="B719">
        <v>715</v>
      </c>
      <c r="C719" s="136">
        <v>1.2</v>
      </c>
      <c r="D719" s="136">
        <v>1.29</v>
      </c>
      <c r="E719" s="136">
        <v>1.5</v>
      </c>
      <c r="F719" s="136">
        <v>1.9</v>
      </c>
      <c r="G719" s="136">
        <v>1.9</v>
      </c>
      <c r="H719" s="136">
        <v>2.1</v>
      </c>
      <c r="I719" s="135">
        <f t="shared" si="11"/>
        <v>2</v>
      </c>
    </row>
    <row r="720" spans="2:9" ht="12.75">
      <c r="B720">
        <v>716</v>
      </c>
      <c r="C720" s="136">
        <v>1.2</v>
      </c>
      <c r="D720" s="136">
        <v>1.29</v>
      </c>
      <c r="E720" s="136">
        <v>1.5</v>
      </c>
      <c r="F720" s="136">
        <v>1.9</v>
      </c>
      <c r="G720" s="136">
        <v>1.9</v>
      </c>
      <c r="H720" s="136">
        <v>2.1</v>
      </c>
      <c r="I720" s="135">
        <f t="shared" si="11"/>
        <v>2</v>
      </c>
    </row>
    <row r="721" spans="2:9" ht="12.75">
      <c r="B721">
        <v>717</v>
      </c>
      <c r="C721" s="136">
        <v>1.2</v>
      </c>
      <c r="D721" s="136">
        <v>1.29</v>
      </c>
      <c r="E721" s="136">
        <v>1.5</v>
      </c>
      <c r="F721" s="136">
        <v>1.9</v>
      </c>
      <c r="G721" s="136">
        <v>1.9</v>
      </c>
      <c r="H721" s="136">
        <v>2.1</v>
      </c>
      <c r="I721" s="135">
        <f t="shared" si="11"/>
        <v>2</v>
      </c>
    </row>
    <row r="722" spans="2:9" ht="12.75">
      <c r="B722">
        <v>718</v>
      </c>
      <c r="C722" s="136">
        <v>1.2</v>
      </c>
      <c r="D722" s="136">
        <v>1.29</v>
      </c>
      <c r="E722" s="136">
        <v>1.5</v>
      </c>
      <c r="F722" s="136">
        <v>1.9</v>
      </c>
      <c r="G722" s="136">
        <v>1.9</v>
      </c>
      <c r="H722" s="136">
        <v>2.1</v>
      </c>
      <c r="I722" s="135">
        <f t="shared" si="11"/>
        <v>2</v>
      </c>
    </row>
    <row r="723" spans="2:9" ht="12.75">
      <c r="B723">
        <v>719</v>
      </c>
      <c r="C723" s="136">
        <v>1.2</v>
      </c>
      <c r="D723" s="136">
        <v>1.29</v>
      </c>
      <c r="E723" s="136">
        <v>1.5</v>
      </c>
      <c r="F723" s="136">
        <v>1.9</v>
      </c>
      <c r="G723" s="136">
        <v>1.9</v>
      </c>
      <c r="H723" s="136">
        <v>2.1</v>
      </c>
      <c r="I723" s="135">
        <f t="shared" si="11"/>
        <v>2</v>
      </c>
    </row>
    <row r="724" spans="2:9" ht="12.75">
      <c r="B724">
        <v>720</v>
      </c>
      <c r="C724" s="136">
        <v>1.2</v>
      </c>
      <c r="D724" s="136">
        <v>1.29</v>
      </c>
      <c r="E724" s="136">
        <v>1.5</v>
      </c>
      <c r="F724" s="136">
        <v>1.9</v>
      </c>
      <c r="G724" s="136">
        <v>1.9</v>
      </c>
      <c r="H724" s="136">
        <v>2.1</v>
      </c>
      <c r="I724" s="135">
        <f t="shared" si="11"/>
        <v>2</v>
      </c>
    </row>
    <row r="725" spans="2:9" ht="12.75">
      <c r="B725">
        <v>721</v>
      </c>
      <c r="C725" s="136">
        <v>1.2</v>
      </c>
      <c r="D725" s="136">
        <v>1.29</v>
      </c>
      <c r="E725" s="136">
        <v>1.5</v>
      </c>
      <c r="F725" s="136">
        <v>1.9</v>
      </c>
      <c r="G725" s="136">
        <v>1.9</v>
      </c>
      <c r="H725" s="136">
        <v>2.1</v>
      </c>
      <c r="I725" s="135">
        <f t="shared" si="11"/>
        <v>2</v>
      </c>
    </row>
    <row r="726" spans="2:9" ht="12.75">
      <c r="B726">
        <v>722</v>
      </c>
      <c r="C726" s="136">
        <v>1.2</v>
      </c>
      <c r="D726" s="136">
        <v>1.29</v>
      </c>
      <c r="E726" s="136">
        <v>1.5</v>
      </c>
      <c r="F726" s="136">
        <v>1.9</v>
      </c>
      <c r="G726" s="136">
        <v>1.9</v>
      </c>
      <c r="H726" s="136">
        <v>2.1</v>
      </c>
      <c r="I726" s="135">
        <f t="shared" si="11"/>
        <v>2</v>
      </c>
    </row>
    <row r="727" spans="2:9" ht="12.75">
      <c r="B727">
        <v>723</v>
      </c>
      <c r="C727" s="136">
        <v>1.2</v>
      </c>
      <c r="D727" s="136">
        <v>1.29</v>
      </c>
      <c r="E727" s="136">
        <v>1.5</v>
      </c>
      <c r="F727" s="136">
        <v>1.9</v>
      </c>
      <c r="G727" s="136">
        <v>1.9</v>
      </c>
      <c r="H727" s="136">
        <v>2.1</v>
      </c>
      <c r="I727" s="135">
        <f t="shared" si="11"/>
        <v>2</v>
      </c>
    </row>
    <row r="728" spans="2:9" ht="12.75">
      <c r="B728">
        <v>724</v>
      </c>
      <c r="C728" s="136">
        <v>1.2</v>
      </c>
      <c r="D728" s="136">
        <v>1.29</v>
      </c>
      <c r="E728" s="136">
        <v>1.5</v>
      </c>
      <c r="F728" s="136">
        <v>1.9</v>
      </c>
      <c r="G728" s="136">
        <v>1.9</v>
      </c>
      <c r="H728" s="136">
        <v>2.1</v>
      </c>
      <c r="I728" s="135">
        <f t="shared" si="11"/>
        <v>2</v>
      </c>
    </row>
    <row r="729" spans="2:9" ht="12.75">
      <c r="B729">
        <v>725</v>
      </c>
      <c r="C729" s="136">
        <v>1.2</v>
      </c>
      <c r="D729" s="136">
        <v>1.29</v>
      </c>
      <c r="E729" s="136">
        <v>1.5</v>
      </c>
      <c r="F729" s="136">
        <v>1.9</v>
      </c>
      <c r="G729" s="136">
        <v>1.9</v>
      </c>
      <c r="H729" s="136">
        <v>2.1</v>
      </c>
      <c r="I729" s="135">
        <f t="shared" si="11"/>
        <v>2</v>
      </c>
    </row>
    <row r="730" spans="2:9" ht="12.75">
      <c r="B730">
        <v>726</v>
      </c>
      <c r="C730" s="136">
        <v>1.2</v>
      </c>
      <c r="D730" s="136">
        <v>1.29</v>
      </c>
      <c r="E730" s="136">
        <v>1.5</v>
      </c>
      <c r="F730" s="136">
        <v>1.9</v>
      </c>
      <c r="G730" s="136">
        <v>1.9</v>
      </c>
      <c r="H730" s="136">
        <v>2.1</v>
      </c>
      <c r="I730" s="135">
        <f t="shared" si="11"/>
        <v>2</v>
      </c>
    </row>
    <row r="731" spans="2:9" ht="12.75">
      <c r="B731">
        <v>727</v>
      </c>
      <c r="C731" s="136">
        <v>1.2</v>
      </c>
      <c r="D731" s="136">
        <v>1.29</v>
      </c>
      <c r="E731" s="136">
        <v>1.5</v>
      </c>
      <c r="F731" s="136">
        <v>1.9</v>
      </c>
      <c r="G731" s="136">
        <v>1.9</v>
      </c>
      <c r="H731" s="136">
        <v>2.1</v>
      </c>
      <c r="I731" s="135">
        <f t="shared" si="11"/>
        <v>2</v>
      </c>
    </row>
    <row r="732" spans="2:9" ht="12.75">
      <c r="B732">
        <v>728</v>
      </c>
      <c r="C732" s="136">
        <v>1.2</v>
      </c>
      <c r="D732" s="136">
        <v>1.29</v>
      </c>
      <c r="E732" s="136">
        <v>1.5</v>
      </c>
      <c r="F732" s="136">
        <v>1.9</v>
      </c>
      <c r="G732" s="136">
        <v>1.9</v>
      </c>
      <c r="H732" s="136">
        <v>2.1</v>
      </c>
      <c r="I732" s="135">
        <f t="shared" si="11"/>
        <v>2</v>
      </c>
    </row>
    <row r="733" spans="2:9" ht="12.75">
      <c r="B733">
        <v>729</v>
      </c>
      <c r="C733" s="136">
        <v>1.2</v>
      </c>
      <c r="D733" s="136">
        <v>1.29</v>
      </c>
      <c r="E733" s="136">
        <v>1.5</v>
      </c>
      <c r="F733" s="136">
        <v>1.9</v>
      </c>
      <c r="G733" s="136">
        <v>1.9</v>
      </c>
      <c r="H733" s="136">
        <v>2.1</v>
      </c>
      <c r="I733" s="135">
        <f t="shared" si="11"/>
        <v>2</v>
      </c>
    </row>
    <row r="734" spans="2:9" ht="12.75">
      <c r="B734">
        <v>730</v>
      </c>
      <c r="C734" s="136">
        <v>1.2</v>
      </c>
      <c r="D734" s="136">
        <v>1.29</v>
      </c>
      <c r="E734" s="136">
        <v>1.5</v>
      </c>
      <c r="F734" s="136">
        <v>1.9</v>
      </c>
      <c r="G734" s="136">
        <v>1.9</v>
      </c>
      <c r="H734" s="136">
        <v>2.1</v>
      </c>
      <c r="I734" s="135">
        <f t="shared" si="11"/>
        <v>2</v>
      </c>
    </row>
    <row r="735" spans="2:9" ht="12.75">
      <c r="B735">
        <v>731</v>
      </c>
      <c r="C735" s="136">
        <v>1.2</v>
      </c>
      <c r="D735" s="136">
        <v>1.29</v>
      </c>
      <c r="E735" s="136">
        <v>1.5</v>
      </c>
      <c r="F735" s="136">
        <v>1.9</v>
      </c>
      <c r="G735" s="136">
        <v>1.9</v>
      </c>
      <c r="H735" s="136">
        <v>2.1</v>
      </c>
      <c r="I735" s="135">
        <f t="shared" si="11"/>
        <v>2</v>
      </c>
    </row>
    <row r="736" spans="2:9" ht="12.75">
      <c r="B736">
        <v>732</v>
      </c>
      <c r="C736" s="136">
        <v>1.2</v>
      </c>
      <c r="D736" s="136">
        <v>1.29</v>
      </c>
      <c r="E736" s="136">
        <v>1.5</v>
      </c>
      <c r="F736" s="136">
        <v>1.9</v>
      </c>
      <c r="G736" s="136">
        <v>1.9</v>
      </c>
      <c r="H736" s="136">
        <v>2.1</v>
      </c>
      <c r="I736" s="135">
        <f t="shared" si="11"/>
        <v>2</v>
      </c>
    </row>
    <row r="737" spans="2:9" ht="12.75">
      <c r="B737">
        <v>733</v>
      </c>
      <c r="C737" s="136">
        <v>1.2</v>
      </c>
      <c r="D737" s="136">
        <v>1.29</v>
      </c>
      <c r="E737" s="136">
        <v>1.5</v>
      </c>
      <c r="F737" s="136">
        <v>1.9</v>
      </c>
      <c r="G737" s="136">
        <v>1.9</v>
      </c>
      <c r="H737" s="136">
        <v>2.1</v>
      </c>
      <c r="I737" s="135">
        <f t="shared" si="11"/>
        <v>2</v>
      </c>
    </row>
    <row r="738" spans="2:9" ht="12.75">
      <c r="B738">
        <v>734</v>
      </c>
      <c r="C738" s="136">
        <v>1.2</v>
      </c>
      <c r="D738" s="136">
        <v>1.29</v>
      </c>
      <c r="E738" s="136">
        <v>1.5</v>
      </c>
      <c r="F738" s="136">
        <v>1.9</v>
      </c>
      <c r="G738" s="136">
        <v>1.9</v>
      </c>
      <c r="H738" s="136">
        <v>2.1</v>
      </c>
      <c r="I738" s="135">
        <f t="shared" si="11"/>
        <v>2</v>
      </c>
    </row>
    <row r="739" spans="2:9" ht="12.75">
      <c r="B739">
        <v>735</v>
      </c>
      <c r="C739" s="136">
        <v>1.2</v>
      </c>
      <c r="D739" s="136">
        <v>1.29</v>
      </c>
      <c r="E739" s="136">
        <v>1.5</v>
      </c>
      <c r="F739" s="136">
        <v>1.9</v>
      </c>
      <c r="G739" s="136">
        <v>1.9</v>
      </c>
      <c r="H739" s="136">
        <v>2.1</v>
      </c>
      <c r="I739" s="135">
        <f t="shared" si="11"/>
        <v>2</v>
      </c>
    </row>
    <row r="740" spans="2:9" ht="12.75">
      <c r="B740">
        <v>736</v>
      </c>
      <c r="C740" s="136">
        <v>1.2</v>
      </c>
      <c r="D740" s="136">
        <v>1.29</v>
      </c>
      <c r="E740" s="136">
        <v>1.5</v>
      </c>
      <c r="F740" s="136">
        <v>1.9</v>
      </c>
      <c r="G740" s="136">
        <v>1.9</v>
      </c>
      <c r="H740" s="136">
        <v>2.1</v>
      </c>
      <c r="I740" s="135">
        <f t="shared" si="11"/>
        <v>2</v>
      </c>
    </row>
    <row r="741" spans="2:9" ht="12.75">
      <c r="B741">
        <v>737</v>
      </c>
      <c r="C741" s="136">
        <v>1.2</v>
      </c>
      <c r="D741" s="136">
        <v>1.29</v>
      </c>
      <c r="E741" s="136">
        <v>1.5</v>
      </c>
      <c r="F741" s="136">
        <v>1.9</v>
      </c>
      <c r="G741" s="136">
        <v>1.9</v>
      </c>
      <c r="H741" s="136">
        <v>2.1</v>
      </c>
      <c r="I741" s="135">
        <f t="shared" si="11"/>
        <v>2</v>
      </c>
    </row>
    <row r="742" spans="2:9" ht="12.75">
      <c r="B742">
        <v>738</v>
      </c>
      <c r="C742" s="136">
        <v>1.2</v>
      </c>
      <c r="D742" s="136">
        <v>1.29</v>
      </c>
      <c r="E742" s="136">
        <v>1.5</v>
      </c>
      <c r="F742" s="136">
        <v>1.9</v>
      </c>
      <c r="G742" s="136">
        <v>1.9</v>
      </c>
      <c r="H742" s="136">
        <v>2.1</v>
      </c>
      <c r="I742" s="135">
        <f t="shared" si="11"/>
        <v>2</v>
      </c>
    </row>
    <row r="743" spans="2:9" ht="12.75">
      <c r="B743">
        <v>739</v>
      </c>
      <c r="C743" s="136">
        <v>1.2</v>
      </c>
      <c r="D743" s="136">
        <v>1.29</v>
      </c>
      <c r="E743" s="136">
        <v>1.5</v>
      </c>
      <c r="F743" s="136">
        <v>1.9</v>
      </c>
      <c r="G743" s="136">
        <v>1.9</v>
      </c>
      <c r="H743" s="136">
        <v>2.1</v>
      </c>
      <c r="I743" s="135">
        <f t="shared" si="11"/>
        <v>2</v>
      </c>
    </row>
    <row r="744" spans="2:9" ht="12.75">
      <c r="B744">
        <v>740</v>
      </c>
      <c r="C744" s="136">
        <v>1.2</v>
      </c>
      <c r="D744" s="136">
        <v>1.29</v>
      </c>
      <c r="E744" s="136">
        <v>1.5</v>
      </c>
      <c r="F744" s="136">
        <v>1.9</v>
      </c>
      <c r="G744" s="136">
        <v>1.9</v>
      </c>
      <c r="H744" s="136">
        <v>2.1</v>
      </c>
      <c r="I744" s="135">
        <f t="shared" si="11"/>
        <v>2</v>
      </c>
    </row>
    <row r="745" spans="2:9" ht="12.75">
      <c r="B745">
        <v>741</v>
      </c>
      <c r="C745" s="136">
        <v>1.2</v>
      </c>
      <c r="D745" s="136">
        <v>1.29</v>
      </c>
      <c r="E745" s="136">
        <v>1.5</v>
      </c>
      <c r="F745" s="136">
        <v>1.9</v>
      </c>
      <c r="G745" s="136">
        <v>1.9</v>
      </c>
      <c r="H745" s="136">
        <v>2.1</v>
      </c>
      <c r="I745" s="135">
        <f t="shared" si="11"/>
        <v>2</v>
      </c>
    </row>
    <row r="746" spans="2:9" ht="12.75">
      <c r="B746">
        <v>742</v>
      </c>
      <c r="C746" s="136">
        <v>1.2</v>
      </c>
      <c r="D746" s="136">
        <v>1.29</v>
      </c>
      <c r="E746" s="136">
        <v>1.5</v>
      </c>
      <c r="F746" s="136">
        <v>1.9</v>
      </c>
      <c r="G746" s="136">
        <v>1.9</v>
      </c>
      <c r="H746" s="136">
        <v>2.1</v>
      </c>
      <c r="I746" s="135">
        <f t="shared" si="11"/>
        <v>2</v>
      </c>
    </row>
    <row r="747" spans="2:9" ht="12.75">
      <c r="B747">
        <v>743</v>
      </c>
      <c r="C747" s="136">
        <v>1.2</v>
      </c>
      <c r="D747" s="136">
        <v>1.29</v>
      </c>
      <c r="E747" s="136">
        <v>1.5</v>
      </c>
      <c r="F747" s="136">
        <v>1.9</v>
      </c>
      <c r="G747" s="136">
        <v>1.9</v>
      </c>
      <c r="H747" s="136">
        <v>2.1</v>
      </c>
      <c r="I747" s="135">
        <f t="shared" si="11"/>
        <v>2</v>
      </c>
    </row>
    <row r="748" spans="2:9" ht="12.75">
      <c r="B748">
        <v>744</v>
      </c>
      <c r="C748" s="136">
        <v>1.2</v>
      </c>
      <c r="D748" s="136">
        <v>1.29</v>
      </c>
      <c r="E748" s="136">
        <v>1.5</v>
      </c>
      <c r="F748" s="136">
        <v>1.9</v>
      </c>
      <c r="G748" s="136">
        <v>1.9</v>
      </c>
      <c r="H748" s="136">
        <v>2.1</v>
      </c>
      <c r="I748" s="135">
        <f t="shared" si="11"/>
        <v>2</v>
      </c>
    </row>
    <row r="749" spans="2:9" ht="12.75">
      <c r="B749">
        <v>745</v>
      </c>
      <c r="C749" s="136">
        <v>1.2</v>
      </c>
      <c r="D749" s="136">
        <v>1.29</v>
      </c>
      <c r="E749" s="136">
        <v>1.5</v>
      </c>
      <c r="F749" s="136">
        <v>1.9</v>
      </c>
      <c r="G749" s="136">
        <v>1.9</v>
      </c>
      <c r="H749" s="136">
        <v>2.1</v>
      </c>
      <c r="I749" s="135">
        <f t="shared" si="11"/>
        <v>2</v>
      </c>
    </row>
    <row r="750" spans="2:9" ht="12.75">
      <c r="B750">
        <v>746</v>
      </c>
      <c r="C750" s="136">
        <v>1.2</v>
      </c>
      <c r="D750" s="136">
        <v>1.29</v>
      </c>
      <c r="E750" s="136">
        <v>1.5</v>
      </c>
      <c r="F750" s="136">
        <v>1.9</v>
      </c>
      <c r="G750" s="136">
        <v>1.9</v>
      </c>
      <c r="H750" s="136">
        <v>2.1</v>
      </c>
      <c r="I750" s="135">
        <f t="shared" si="11"/>
        <v>2</v>
      </c>
    </row>
    <row r="751" spans="2:9" ht="12.75">
      <c r="B751">
        <v>747</v>
      </c>
      <c r="C751" s="136">
        <v>1.2</v>
      </c>
      <c r="D751" s="136">
        <v>1.29</v>
      </c>
      <c r="E751" s="136">
        <v>1.5</v>
      </c>
      <c r="F751" s="136">
        <v>1.9</v>
      </c>
      <c r="G751" s="136">
        <v>1.9</v>
      </c>
      <c r="H751" s="136">
        <v>2.1</v>
      </c>
      <c r="I751" s="135">
        <f t="shared" si="11"/>
        <v>2</v>
      </c>
    </row>
    <row r="752" spans="2:9" ht="12.75">
      <c r="B752">
        <v>748</v>
      </c>
      <c r="C752" s="136">
        <v>1.2</v>
      </c>
      <c r="D752" s="136">
        <v>1.29</v>
      </c>
      <c r="E752" s="136">
        <v>1.5</v>
      </c>
      <c r="F752" s="136">
        <v>1.9</v>
      </c>
      <c r="G752" s="136">
        <v>1.9</v>
      </c>
      <c r="H752" s="136">
        <v>2.1</v>
      </c>
      <c r="I752" s="135">
        <f t="shared" si="11"/>
        <v>2</v>
      </c>
    </row>
    <row r="753" spans="2:9" ht="12.75">
      <c r="B753">
        <v>749</v>
      </c>
      <c r="C753" s="136">
        <v>1.2</v>
      </c>
      <c r="D753" s="136">
        <v>1.29</v>
      </c>
      <c r="E753" s="136">
        <v>1.5</v>
      </c>
      <c r="F753" s="136">
        <v>1.9</v>
      </c>
      <c r="G753" s="136">
        <v>1.9</v>
      </c>
      <c r="H753" s="136">
        <v>2.1</v>
      </c>
      <c r="I753" s="135">
        <f t="shared" si="11"/>
        <v>2</v>
      </c>
    </row>
    <row r="754" spans="2:9" ht="12.75">
      <c r="B754">
        <v>750</v>
      </c>
      <c r="C754" s="136">
        <v>1.2</v>
      </c>
      <c r="D754" s="136">
        <v>1.29</v>
      </c>
      <c r="E754" s="136">
        <v>1.5</v>
      </c>
      <c r="F754" s="136">
        <v>1.9</v>
      </c>
      <c r="G754" s="136">
        <v>1.9</v>
      </c>
      <c r="H754" s="136">
        <v>2.1</v>
      </c>
      <c r="I754" s="135">
        <f t="shared" si="11"/>
        <v>2</v>
      </c>
    </row>
    <row r="755" spans="2:9" ht="12.75">
      <c r="B755">
        <v>751</v>
      </c>
      <c r="C755" s="136">
        <v>1.2</v>
      </c>
      <c r="D755" s="136">
        <v>1.29</v>
      </c>
      <c r="E755" s="136">
        <v>1.5</v>
      </c>
      <c r="F755" s="136">
        <v>1.9</v>
      </c>
      <c r="G755" s="136">
        <v>1.9</v>
      </c>
      <c r="H755" s="136">
        <v>2.1</v>
      </c>
      <c r="I755" s="135">
        <f t="shared" si="11"/>
        <v>2</v>
      </c>
    </row>
    <row r="756" spans="2:9" ht="12.75">
      <c r="B756">
        <v>752</v>
      </c>
      <c r="C756" s="136">
        <v>1.2</v>
      </c>
      <c r="D756" s="136">
        <v>1.29</v>
      </c>
      <c r="E756" s="136">
        <v>1.5</v>
      </c>
      <c r="F756" s="136">
        <v>1.9</v>
      </c>
      <c r="G756" s="136">
        <v>1.9</v>
      </c>
      <c r="H756" s="136">
        <v>2.1</v>
      </c>
      <c r="I756" s="135">
        <f t="shared" si="11"/>
        <v>2</v>
      </c>
    </row>
    <row r="757" spans="2:9" ht="12.75">
      <c r="B757">
        <v>753</v>
      </c>
      <c r="C757" s="136">
        <v>1.2</v>
      </c>
      <c r="D757" s="136">
        <v>1.29</v>
      </c>
      <c r="E757" s="136">
        <v>1.5</v>
      </c>
      <c r="F757" s="136">
        <v>1.9</v>
      </c>
      <c r="G757" s="136">
        <v>1.9</v>
      </c>
      <c r="H757" s="136">
        <v>2.1</v>
      </c>
      <c r="I757" s="135">
        <f t="shared" si="11"/>
        <v>2</v>
      </c>
    </row>
    <row r="758" spans="2:9" ht="12.75">
      <c r="B758">
        <v>754</v>
      </c>
      <c r="C758" s="136">
        <v>1.2</v>
      </c>
      <c r="D758" s="136">
        <v>1.29</v>
      </c>
      <c r="E758" s="136">
        <v>1.5</v>
      </c>
      <c r="F758" s="136">
        <v>1.9</v>
      </c>
      <c r="G758" s="136">
        <v>1.9</v>
      </c>
      <c r="H758" s="136">
        <v>2.1</v>
      </c>
      <c r="I758" s="135">
        <f t="shared" si="11"/>
        <v>2</v>
      </c>
    </row>
    <row r="759" spans="2:9" ht="12.75">
      <c r="B759">
        <v>755</v>
      </c>
      <c r="C759" s="136">
        <v>1.2</v>
      </c>
      <c r="D759" s="136">
        <v>1.29</v>
      </c>
      <c r="E759" s="136">
        <v>1.5</v>
      </c>
      <c r="F759" s="136">
        <v>1.9</v>
      </c>
      <c r="G759" s="136">
        <v>1.9</v>
      </c>
      <c r="H759" s="136">
        <v>2.1</v>
      </c>
      <c r="I759" s="135">
        <f t="shared" si="11"/>
        <v>2</v>
      </c>
    </row>
    <row r="760" spans="2:9" ht="12.75">
      <c r="B760">
        <v>756</v>
      </c>
      <c r="C760" s="136">
        <v>1.2</v>
      </c>
      <c r="D760" s="136">
        <v>1.29</v>
      </c>
      <c r="E760" s="136">
        <v>1.5</v>
      </c>
      <c r="F760" s="136">
        <v>1.9</v>
      </c>
      <c r="G760" s="136">
        <v>1.9</v>
      </c>
      <c r="H760" s="136">
        <v>2.1</v>
      </c>
      <c r="I760" s="135">
        <f t="shared" si="11"/>
        <v>2</v>
      </c>
    </row>
    <row r="761" spans="2:9" ht="12.75">
      <c r="B761">
        <v>757</v>
      </c>
      <c r="C761" s="136">
        <v>1.2</v>
      </c>
      <c r="D761" s="136">
        <v>1.29</v>
      </c>
      <c r="E761" s="136">
        <v>1.5</v>
      </c>
      <c r="F761" s="136">
        <v>1.9</v>
      </c>
      <c r="G761" s="136">
        <v>1.9</v>
      </c>
      <c r="H761" s="136">
        <v>2.1</v>
      </c>
      <c r="I761" s="135">
        <f t="shared" si="11"/>
        <v>2</v>
      </c>
    </row>
    <row r="762" spans="2:9" ht="12.75">
      <c r="B762">
        <v>758</v>
      </c>
      <c r="C762" s="136">
        <v>1.2</v>
      </c>
      <c r="D762" s="136">
        <v>1.29</v>
      </c>
      <c r="E762" s="136">
        <v>1.5</v>
      </c>
      <c r="F762" s="136">
        <v>1.9</v>
      </c>
      <c r="G762" s="136">
        <v>1.9</v>
      </c>
      <c r="H762" s="136">
        <v>2.1</v>
      </c>
      <c r="I762" s="135">
        <f t="shared" si="11"/>
        <v>2</v>
      </c>
    </row>
    <row r="763" spans="2:9" ht="12.75">
      <c r="B763">
        <v>759</v>
      </c>
      <c r="C763" s="136">
        <v>1.2</v>
      </c>
      <c r="D763" s="136">
        <v>1.29</v>
      </c>
      <c r="E763" s="136">
        <v>1.5</v>
      </c>
      <c r="F763" s="136">
        <v>1.9</v>
      </c>
      <c r="G763" s="136">
        <v>1.9</v>
      </c>
      <c r="H763" s="136">
        <v>2.1</v>
      </c>
      <c r="I763" s="135">
        <f t="shared" si="11"/>
        <v>2</v>
      </c>
    </row>
    <row r="764" spans="2:9" ht="12.75">
      <c r="B764">
        <v>760</v>
      </c>
      <c r="C764" s="136">
        <v>1.2</v>
      </c>
      <c r="D764" s="136">
        <v>1.29</v>
      </c>
      <c r="E764" s="136">
        <v>1.5</v>
      </c>
      <c r="F764" s="136">
        <v>1.9</v>
      </c>
      <c r="G764" s="136">
        <v>1.9</v>
      </c>
      <c r="H764" s="136">
        <v>2.1</v>
      </c>
      <c r="I764" s="135">
        <f t="shared" si="11"/>
        <v>2</v>
      </c>
    </row>
    <row r="765" spans="2:9" ht="12.75">
      <c r="B765">
        <v>761</v>
      </c>
      <c r="C765" s="136">
        <v>1.2</v>
      </c>
      <c r="D765" s="136">
        <v>1.29</v>
      </c>
      <c r="E765" s="136">
        <v>1.5</v>
      </c>
      <c r="F765" s="136">
        <v>1.9</v>
      </c>
      <c r="G765" s="136">
        <v>1.9</v>
      </c>
      <c r="H765" s="136">
        <v>2.1</v>
      </c>
      <c r="I765" s="135">
        <f t="shared" si="11"/>
        <v>2</v>
      </c>
    </row>
    <row r="766" spans="2:9" ht="12.75">
      <c r="B766">
        <v>762</v>
      </c>
      <c r="C766" s="136">
        <v>1.2</v>
      </c>
      <c r="D766" s="136">
        <v>1.29</v>
      </c>
      <c r="E766" s="136">
        <v>1.5</v>
      </c>
      <c r="F766" s="136">
        <v>1.9</v>
      </c>
      <c r="G766" s="136">
        <v>1.9</v>
      </c>
      <c r="H766" s="136">
        <v>2.1</v>
      </c>
      <c r="I766" s="135">
        <f t="shared" si="11"/>
        <v>2</v>
      </c>
    </row>
    <row r="767" spans="2:9" ht="12.75">
      <c r="B767">
        <v>763</v>
      </c>
      <c r="C767" s="136">
        <v>1.2</v>
      </c>
      <c r="D767" s="136">
        <v>1.29</v>
      </c>
      <c r="E767" s="136">
        <v>1.5</v>
      </c>
      <c r="F767" s="136">
        <v>1.9</v>
      </c>
      <c r="G767" s="136">
        <v>1.9</v>
      </c>
      <c r="H767" s="136">
        <v>2.1</v>
      </c>
      <c r="I767" s="135">
        <f t="shared" si="11"/>
        <v>2</v>
      </c>
    </row>
    <row r="768" spans="2:9" ht="12.75">
      <c r="B768">
        <v>764</v>
      </c>
      <c r="C768" s="136">
        <v>1.2</v>
      </c>
      <c r="D768" s="136">
        <v>1.29</v>
      </c>
      <c r="E768" s="136">
        <v>1.5</v>
      </c>
      <c r="F768" s="136">
        <v>1.9</v>
      </c>
      <c r="G768" s="136">
        <v>1.9</v>
      </c>
      <c r="H768" s="136">
        <v>2.1</v>
      </c>
      <c r="I768" s="135">
        <f t="shared" si="11"/>
        <v>2</v>
      </c>
    </row>
    <row r="769" spans="2:9" ht="12.75">
      <c r="B769">
        <v>765</v>
      </c>
      <c r="C769" s="136">
        <v>1.2</v>
      </c>
      <c r="D769" s="136">
        <v>1.29</v>
      </c>
      <c r="E769" s="136">
        <v>1.5</v>
      </c>
      <c r="F769" s="136">
        <v>1.9</v>
      </c>
      <c r="G769" s="136">
        <v>1.9</v>
      </c>
      <c r="H769" s="136">
        <v>2.1</v>
      </c>
      <c r="I769" s="135">
        <f t="shared" si="11"/>
        <v>2</v>
      </c>
    </row>
    <row r="770" spans="2:9" ht="12.75">
      <c r="B770">
        <v>766</v>
      </c>
      <c r="C770" s="136">
        <v>1.2</v>
      </c>
      <c r="D770" s="136">
        <v>1.29</v>
      </c>
      <c r="E770" s="136">
        <v>1.5</v>
      </c>
      <c r="F770" s="136">
        <v>1.9</v>
      </c>
      <c r="G770" s="136">
        <v>1.9</v>
      </c>
      <c r="H770" s="136">
        <v>2.1</v>
      </c>
      <c r="I770" s="135">
        <f t="shared" si="11"/>
        <v>2</v>
      </c>
    </row>
    <row r="771" spans="2:9" ht="12.75">
      <c r="B771">
        <v>767</v>
      </c>
      <c r="C771" s="136">
        <v>1.2</v>
      </c>
      <c r="D771" s="136">
        <v>1.29</v>
      </c>
      <c r="E771" s="136">
        <v>1.5</v>
      </c>
      <c r="F771" s="136">
        <v>1.9</v>
      </c>
      <c r="G771" s="136">
        <v>1.9</v>
      </c>
      <c r="H771" s="136">
        <v>2.1</v>
      </c>
      <c r="I771" s="135">
        <f t="shared" si="11"/>
        <v>2</v>
      </c>
    </row>
    <row r="772" spans="2:9" ht="12.75">
      <c r="B772">
        <v>768</v>
      </c>
      <c r="C772" s="136">
        <v>1.2</v>
      </c>
      <c r="D772" s="136">
        <v>1.29</v>
      </c>
      <c r="E772" s="136">
        <v>1.5</v>
      </c>
      <c r="F772" s="136">
        <v>1.9</v>
      </c>
      <c r="G772" s="136">
        <v>1.9</v>
      </c>
      <c r="H772" s="136">
        <v>2.1</v>
      </c>
      <c r="I772" s="135">
        <f t="shared" si="11"/>
        <v>2</v>
      </c>
    </row>
    <row r="773" spans="2:9" ht="12.75">
      <c r="B773">
        <v>769</v>
      </c>
      <c r="C773" s="136">
        <v>1.2</v>
      </c>
      <c r="D773" s="136">
        <v>1.29</v>
      </c>
      <c r="E773" s="136">
        <v>1.5</v>
      </c>
      <c r="F773" s="136">
        <v>1.9</v>
      </c>
      <c r="G773" s="136">
        <v>1.9</v>
      </c>
      <c r="H773" s="136">
        <v>2.1</v>
      </c>
      <c r="I773" s="135">
        <f aca="true" t="shared" si="12" ref="I773:I836">AVERAGE(F773,H773)</f>
        <v>2</v>
      </c>
    </row>
    <row r="774" spans="2:9" ht="12.75">
      <c r="B774">
        <v>770</v>
      </c>
      <c r="C774" s="136">
        <v>1.2</v>
      </c>
      <c r="D774" s="136">
        <v>1.29</v>
      </c>
      <c r="E774" s="136">
        <v>1.5</v>
      </c>
      <c r="F774" s="136">
        <v>1.9</v>
      </c>
      <c r="G774" s="136">
        <v>1.9</v>
      </c>
      <c r="H774" s="136">
        <v>2.1</v>
      </c>
      <c r="I774" s="135">
        <f t="shared" si="12"/>
        <v>2</v>
      </c>
    </row>
    <row r="775" spans="2:9" ht="12.75">
      <c r="B775">
        <v>771</v>
      </c>
      <c r="C775" s="136">
        <v>1.2</v>
      </c>
      <c r="D775" s="136">
        <v>1.29</v>
      </c>
      <c r="E775" s="136">
        <v>1.5</v>
      </c>
      <c r="F775" s="136">
        <v>1.9</v>
      </c>
      <c r="G775" s="136">
        <v>1.9</v>
      </c>
      <c r="H775" s="136">
        <v>2.1</v>
      </c>
      <c r="I775" s="135">
        <f t="shared" si="12"/>
        <v>2</v>
      </c>
    </row>
    <row r="776" spans="2:9" ht="12.75">
      <c r="B776">
        <v>772</v>
      </c>
      <c r="C776" s="136">
        <v>1.2</v>
      </c>
      <c r="D776" s="136">
        <v>1.29</v>
      </c>
      <c r="E776" s="136">
        <v>1.5</v>
      </c>
      <c r="F776" s="136">
        <v>1.9</v>
      </c>
      <c r="G776" s="136">
        <v>1.9</v>
      </c>
      <c r="H776" s="136">
        <v>2.1</v>
      </c>
      <c r="I776" s="135">
        <f t="shared" si="12"/>
        <v>2</v>
      </c>
    </row>
    <row r="777" spans="2:9" ht="12.75">
      <c r="B777">
        <v>773</v>
      </c>
      <c r="C777" s="136">
        <v>1.2</v>
      </c>
      <c r="D777" s="136">
        <v>1.29</v>
      </c>
      <c r="E777" s="136">
        <v>1.5</v>
      </c>
      <c r="F777" s="136">
        <v>1.9</v>
      </c>
      <c r="G777" s="136">
        <v>1.9</v>
      </c>
      <c r="H777" s="136">
        <v>2.1</v>
      </c>
      <c r="I777" s="135">
        <f t="shared" si="12"/>
        <v>2</v>
      </c>
    </row>
    <row r="778" spans="2:9" ht="12.75">
      <c r="B778">
        <v>774</v>
      </c>
      <c r="C778" s="136">
        <v>1.2</v>
      </c>
      <c r="D778" s="136">
        <v>1.29</v>
      </c>
      <c r="E778" s="136">
        <v>1.5</v>
      </c>
      <c r="F778" s="136">
        <v>1.9</v>
      </c>
      <c r="G778" s="136">
        <v>1.9</v>
      </c>
      <c r="H778" s="136">
        <v>2.1</v>
      </c>
      <c r="I778" s="135">
        <f t="shared" si="12"/>
        <v>2</v>
      </c>
    </row>
    <row r="779" spans="2:9" ht="12.75">
      <c r="B779">
        <v>775</v>
      </c>
      <c r="C779" s="136">
        <v>1.2</v>
      </c>
      <c r="D779" s="136">
        <v>1.29</v>
      </c>
      <c r="E779" s="136">
        <v>1.5</v>
      </c>
      <c r="F779" s="136">
        <v>1.9</v>
      </c>
      <c r="G779" s="136">
        <v>1.9</v>
      </c>
      <c r="H779" s="136">
        <v>2.1</v>
      </c>
      <c r="I779" s="135">
        <f t="shared" si="12"/>
        <v>2</v>
      </c>
    </row>
    <row r="780" spans="2:9" ht="12.75">
      <c r="B780">
        <v>776</v>
      </c>
      <c r="C780" s="136">
        <v>1.2</v>
      </c>
      <c r="D780" s="136">
        <v>1.29</v>
      </c>
      <c r="E780" s="136">
        <v>1.5</v>
      </c>
      <c r="F780" s="136">
        <v>1.9</v>
      </c>
      <c r="G780" s="136">
        <v>1.9</v>
      </c>
      <c r="H780" s="136">
        <v>2.1</v>
      </c>
      <c r="I780" s="135">
        <f t="shared" si="12"/>
        <v>2</v>
      </c>
    </row>
    <row r="781" spans="2:9" ht="12.75">
      <c r="B781">
        <v>777</v>
      </c>
      <c r="C781" s="136">
        <v>1.2</v>
      </c>
      <c r="D781" s="136">
        <v>1.29</v>
      </c>
      <c r="E781" s="136">
        <v>1.5</v>
      </c>
      <c r="F781" s="136">
        <v>1.9</v>
      </c>
      <c r="G781" s="136">
        <v>1.9</v>
      </c>
      <c r="H781" s="136">
        <v>2.1</v>
      </c>
      <c r="I781" s="135">
        <f t="shared" si="12"/>
        <v>2</v>
      </c>
    </row>
    <row r="782" spans="2:9" ht="12.75">
      <c r="B782">
        <v>778</v>
      </c>
      <c r="C782" s="136">
        <v>1.2</v>
      </c>
      <c r="D782" s="136">
        <v>1.29</v>
      </c>
      <c r="E782" s="136">
        <v>1.5</v>
      </c>
      <c r="F782" s="136">
        <v>1.9</v>
      </c>
      <c r="G782" s="136">
        <v>1.9</v>
      </c>
      <c r="H782" s="136">
        <v>2.1</v>
      </c>
      <c r="I782" s="135">
        <f t="shared" si="12"/>
        <v>2</v>
      </c>
    </row>
    <row r="783" spans="2:9" ht="12.75">
      <c r="B783">
        <v>779</v>
      </c>
      <c r="C783" s="136">
        <v>1.2</v>
      </c>
      <c r="D783" s="136">
        <v>1.29</v>
      </c>
      <c r="E783" s="136">
        <v>1.5</v>
      </c>
      <c r="F783" s="136">
        <v>1.9</v>
      </c>
      <c r="G783" s="136">
        <v>1.9</v>
      </c>
      <c r="H783" s="136">
        <v>2.1</v>
      </c>
      <c r="I783" s="135">
        <f t="shared" si="12"/>
        <v>2</v>
      </c>
    </row>
    <row r="784" spans="2:9" ht="12.75">
      <c r="B784">
        <v>780</v>
      </c>
      <c r="C784" s="136">
        <v>1.2</v>
      </c>
      <c r="D784" s="136">
        <v>1.29</v>
      </c>
      <c r="E784" s="136">
        <v>1.5</v>
      </c>
      <c r="F784" s="136">
        <v>1.9</v>
      </c>
      <c r="G784" s="136">
        <v>1.9</v>
      </c>
      <c r="H784" s="136">
        <v>2.1</v>
      </c>
      <c r="I784" s="135">
        <f t="shared" si="12"/>
        <v>2</v>
      </c>
    </row>
    <row r="785" spans="2:9" ht="12.75">
      <c r="B785">
        <v>781</v>
      </c>
      <c r="C785" s="136">
        <v>1.2</v>
      </c>
      <c r="D785" s="136">
        <v>1.29</v>
      </c>
      <c r="E785" s="136">
        <v>1.5</v>
      </c>
      <c r="F785" s="136">
        <v>1.9</v>
      </c>
      <c r="G785" s="136">
        <v>1.9</v>
      </c>
      <c r="H785" s="136">
        <v>2.1</v>
      </c>
      <c r="I785" s="135">
        <f t="shared" si="12"/>
        <v>2</v>
      </c>
    </row>
    <row r="786" spans="2:9" ht="12.75">
      <c r="B786">
        <v>782</v>
      </c>
      <c r="C786" s="136">
        <v>1.2</v>
      </c>
      <c r="D786" s="136">
        <v>1.29</v>
      </c>
      <c r="E786" s="136">
        <v>1.5</v>
      </c>
      <c r="F786" s="136">
        <v>1.9</v>
      </c>
      <c r="G786" s="136">
        <v>1.9</v>
      </c>
      <c r="H786" s="136">
        <v>2.1</v>
      </c>
      <c r="I786" s="135">
        <f t="shared" si="12"/>
        <v>2</v>
      </c>
    </row>
    <row r="787" spans="2:9" ht="12.75">
      <c r="B787">
        <v>783</v>
      </c>
      <c r="C787" s="136">
        <v>1.2</v>
      </c>
      <c r="D787" s="136">
        <v>1.29</v>
      </c>
      <c r="E787" s="136">
        <v>1.5</v>
      </c>
      <c r="F787" s="136">
        <v>1.9</v>
      </c>
      <c r="G787" s="136">
        <v>1.9</v>
      </c>
      <c r="H787" s="136">
        <v>2.1</v>
      </c>
      <c r="I787" s="135">
        <f t="shared" si="12"/>
        <v>2</v>
      </c>
    </row>
    <row r="788" spans="2:9" ht="12.75">
      <c r="B788">
        <v>784</v>
      </c>
      <c r="C788" s="136">
        <v>1.2</v>
      </c>
      <c r="D788" s="136">
        <v>1.29</v>
      </c>
      <c r="E788" s="136">
        <v>1.5</v>
      </c>
      <c r="F788" s="136">
        <v>1.9</v>
      </c>
      <c r="G788" s="136">
        <v>1.9</v>
      </c>
      <c r="H788" s="136">
        <v>2.1</v>
      </c>
      <c r="I788" s="135">
        <f t="shared" si="12"/>
        <v>2</v>
      </c>
    </row>
    <row r="789" spans="2:9" ht="12.75">
      <c r="B789">
        <v>785</v>
      </c>
      <c r="C789" s="136">
        <v>1.2</v>
      </c>
      <c r="D789" s="136">
        <v>1.29</v>
      </c>
      <c r="E789" s="136">
        <v>1.5</v>
      </c>
      <c r="F789" s="136">
        <v>1.9</v>
      </c>
      <c r="G789" s="136">
        <v>1.9</v>
      </c>
      <c r="H789" s="136">
        <v>2.1</v>
      </c>
      <c r="I789" s="135">
        <f t="shared" si="12"/>
        <v>2</v>
      </c>
    </row>
    <row r="790" spans="2:9" ht="12.75">
      <c r="B790">
        <v>786</v>
      </c>
      <c r="C790" s="136">
        <v>1.2</v>
      </c>
      <c r="D790" s="136">
        <v>1.29</v>
      </c>
      <c r="E790" s="136">
        <v>1.5</v>
      </c>
      <c r="F790" s="136">
        <v>1.9</v>
      </c>
      <c r="G790" s="136">
        <v>1.9</v>
      </c>
      <c r="H790" s="136">
        <v>2.1</v>
      </c>
      <c r="I790" s="135">
        <f t="shared" si="12"/>
        <v>2</v>
      </c>
    </row>
    <row r="791" spans="2:9" ht="12.75">
      <c r="B791">
        <v>787</v>
      </c>
      <c r="C791" s="136">
        <v>1.2</v>
      </c>
      <c r="D791" s="136">
        <v>1.29</v>
      </c>
      <c r="E791" s="136">
        <v>1.5</v>
      </c>
      <c r="F791" s="136">
        <v>1.9</v>
      </c>
      <c r="G791" s="136">
        <v>1.9</v>
      </c>
      <c r="H791" s="136">
        <v>2.1</v>
      </c>
      <c r="I791" s="135">
        <f t="shared" si="12"/>
        <v>2</v>
      </c>
    </row>
    <row r="792" spans="2:9" ht="12.75">
      <c r="B792">
        <v>788</v>
      </c>
      <c r="C792" s="136">
        <v>1.2</v>
      </c>
      <c r="D792" s="136">
        <v>1.29</v>
      </c>
      <c r="E792" s="136">
        <v>1.5</v>
      </c>
      <c r="F792" s="136">
        <v>1.9</v>
      </c>
      <c r="G792" s="136">
        <v>1.9</v>
      </c>
      <c r="H792" s="136">
        <v>2.1</v>
      </c>
      <c r="I792" s="135">
        <f t="shared" si="12"/>
        <v>2</v>
      </c>
    </row>
    <row r="793" spans="2:9" ht="12.75">
      <c r="B793">
        <v>789</v>
      </c>
      <c r="C793" s="136">
        <v>1.2</v>
      </c>
      <c r="D793" s="136">
        <v>1.29</v>
      </c>
      <c r="E793" s="136">
        <v>1.5</v>
      </c>
      <c r="F793" s="136">
        <v>1.9</v>
      </c>
      <c r="G793" s="136">
        <v>1.9</v>
      </c>
      <c r="H793" s="136">
        <v>2.1</v>
      </c>
      <c r="I793" s="135">
        <f t="shared" si="12"/>
        <v>2</v>
      </c>
    </row>
    <row r="794" spans="2:9" ht="12.75">
      <c r="B794">
        <v>790</v>
      </c>
      <c r="C794" s="136">
        <v>1.2</v>
      </c>
      <c r="D794" s="136">
        <v>1.29</v>
      </c>
      <c r="E794" s="136">
        <v>1.5</v>
      </c>
      <c r="F794" s="136">
        <v>1.9</v>
      </c>
      <c r="G794" s="136">
        <v>1.9</v>
      </c>
      <c r="H794" s="136">
        <v>2.1</v>
      </c>
      <c r="I794" s="135">
        <f t="shared" si="12"/>
        <v>2</v>
      </c>
    </row>
    <row r="795" spans="2:9" ht="12.75">
      <c r="B795">
        <v>791</v>
      </c>
      <c r="C795" s="136">
        <v>1.2</v>
      </c>
      <c r="D795" s="136">
        <v>1.29</v>
      </c>
      <c r="E795" s="136">
        <v>1.5</v>
      </c>
      <c r="F795" s="136">
        <v>1.9</v>
      </c>
      <c r="G795" s="136">
        <v>1.9</v>
      </c>
      <c r="H795" s="136">
        <v>2.1</v>
      </c>
      <c r="I795" s="135">
        <f t="shared" si="12"/>
        <v>2</v>
      </c>
    </row>
    <row r="796" spans="2:9" ht="12.75">
      <c r="B796">
        <v>792</v>
      </c>
      <c r="C796" s="136">
        <v>1.2</v>
      </c>
      <c r="D796" s="136">
        <v>1.29</v>
      </c>
      <c r="E796" s="136">
        <v>1.5</v>
      </c>
      <c r="F796" s="136">
        <v>1.9</v>
      </c>
      <c r="G796" s="136">
        <v>1.9</v>
      </c>
      <c r="H796" s="136">
        <v>2.1</v>
      </c>
      <c r="I796" s="135">
        <f t="shared" si="12"/>
        <v>2</v>
      </c>
    </row>
    <row r="797" spans="2:9" ht="12.75">
      <c r="B797">
        <v>793</v>
      </c>
      <c r="C797" s="136">
        <v>1.2</v>
      </c>
      <c r="D797" s="136">
        <v>1.29</v>
      </c>
      <c r="E797" s="136">
        <v>1.5</v>
      </c>
      <c r="F797" s="136">
        <v>1.9</v>
      </c>
      <c r="G797" s="136">
        <v>1.9</v>
      </c>
      <c r="H797" s="136">
        <v>2.1</v>
      </c>
      <c r="I797" s="135">
        <f t="shared" si="12"/>
        <v>2</v>
      </c>
    </row>
    <row r="798" spans="2:9" ht="12.75">
      <c r="B798">
        <v>794</v>
      </c>
      <c r="C798" s="136">
        <v>1.2</v>
      </c>
      <c r="D798" s="136">
        <v>1.29</v>
      </c>
      <c r="E798" s="136">
        <v>1.5</v>
      </c>
      <c r="F798" s="136">
        <v>1.9</v>
      </c>
      <c r="G798" s="136">
        <v>1.9</v>
      </c>
      <c r="H798" s="136">
        <v>2.1</v>
      </c>
      <c r="I798" s="135">
        <f t="shared" si="12"/>
        <v>2</v>
      </c>
    </row>
    <row r="799" spans="2:9" ht="12.75">
      <c r="B799">
        <v>795</v>
      </c>
      <c r="C799" s="136">
        <v>1.2</v>
      </c>
      <c r="D799" s="136">
        <v>1.29</v>
      </c>
      <c r="E799" s="136">
        <v>1.5</v>
      </c>
      <c r="F799" s="136">
        <v>1.9</v>
      </c>
      <c r="G799" s="136">
        <v>1.9</v>
      </c>
      <c r="H799" s="136">
        <v>2.1</v>
      </c>
      <c r="I799" s="135">
        <f t="shared" si="12"/>
        <v>2</v>
      </c>
    </row>
    <row r="800" spans="2:9" ht="12.75">
      <c r="B800">
        <v>796</v>
      </c>
      <c r="C800" s="136">
        <v>1.2</v>
      </c>
      <c r="D800" s="136">
        <v>1.29</v>
      </c>
      <c r="E800" s="136">
        <v>1.5</v>
      </c>
      <c r="F800" s="136">
        <v>1.9</v>
      </c>
      <c r="G800" s="136">
        <v>1.9</v>
      </c>
      <c r="H800" s="136">
        <v>2.1</v>
      </c>
      <c r="I800" s="135">
        <f t="shared" si="12"/>
        <v>2</v>
      </c>
    </row>
    <row r="801" spans="2:9" ht="12.75">
      <c r="B801">
        <v>797</v>
      </c>
      <c r="C801" s="136">
        <v>1.2</v>
      </c>
      <c r="D801" s="136">
        <v>1.29</v>
      </c>
      <c r="E801" s="136">
        <v>1.5</v>
      </c>
      <c r="F801" s="136">
        <v>1.9</v>
      </c>
      <c r="G801" s="136">
        <v>1.9</v>
      </c>
      <c r="H801" s="136">
        <v>2.1</v>
      </c>
      <c r="I801" s="135">
        <f t="shared" si="12"/>
        <v>2</v>
      </c>
    </row>
    <row r="802" spans="2:9" ht="12.75">
      <c r="B802">
        <v>798</v>
      </c>
      <c r="C802" s="136">
        <v>1.2</v>
      </c>
      <c r="D802" s="136">
        <v>1.29</v>
      </c>
      <c r="E802" s="136">
        <v>1.5</v>
      </c>
      <c r="F802" s="136">
        <v>1.9</v>
      </c>
      <c r="G802" s="136">
        <v>1.9</v>
      </c>
      <c r="H802" s="136">
        <v>2.1</v>
      </c>
      <c r="I802" s="135">
        <f t="shared" si="12"/>
        <v>2</v>
      </c>
    </row>
    <row r="803" spans="2:9" ht="12.75">
      <c r="B803">
        <v>799</v>
      </c>
      <c r="C803" s="136">
        <v>1.2</v>
      </c>
      <c r="D803" s="136">
        <v>1.29</v>
      </c>
      <c r="E803" s="136">
        <v>1.5</v>
      </c>
      <c r="F803" s="136">
        <v>1.9</v>
      </c>
      <c r="G803" s="136">
        <v>1.9</v>
      </c>
      <c r="H803" s="136">
        <v>2.1</v>
      </c>
      <c r="I803" s="135">
        <f t="shared" si="12"/>
        <v>2</v>
      </c>
    </row>
    <row r="804" spans="2:9" ht="12.75">
      <c r="B804">
        <v>800</v>
      </c>
      <c r="C804" s="136">
        <v>1.23</v>
      </c>
      <c r="D804" s="136">
        <v>1.32</v>
      </c>
      <c r="E804" s="136">
        <v>1.54</v>
      </c>
      <c r="F804" s="136">
        <v>1.94</v>
      </c>
      <c r="G804" s="136">
        <v>1.94</v>
      </c>
      <c r="H804" s="136">
        <v>2.14</v>
      </c>
      <c r="I804" s="135">
        <f t="shared" si="12"/>
        <v>2.04</v>
      </c>
    </row>
    <row r="805" spans="2:9" ht="12.75">
      <c r="B805">
        <v>801</v>
      </c>
      <c r="C805" s="136">
        <v>1.23</v>
      </c>
      <c r="D805" s="136">
        <v>1.32</v>
      </c>
      <c r="E805" s="136">
        <v>1.54</v>
      </c>
      <c r="F805" s="136">
        <v>1.94</v>
      </c>
      <c r="G805" s="136">
        <v>1.94</v>
      </c>
      <c r="H805" s="136">
        <v>2.14</v>
      </c>
      <c r="I805" s="135">
        <f t="shared" si="12"/>
        <v>2.04</v>
      </c>
    </row>
    <row r="806" spans="2:9" ht="12.75">
      <c r="B806">
        <v>802</v>
      </c>
      <c r="C806" s="136">
        <v>1.23</v>
      </c>
      <c r="D806" s="136">
        <v>1.32</v>
      </c>
      <c r="E806" s="136">
        <v>1.54</v>
      </c>
      <c r="F806" s="136">
        <v>1.94</v>
      </c>
      <c r="G806" s="136">
        <v>1.94</v>
      </c>
      <c r="H806" s="136">
        <v>2.14</v>
      </c>
      <c r="I806" s="135">
        <f t="shared" si="12"/>
        <v>2.04</v>
      </c>
    </row>
    <row r="807" spans="2:9" ht="12.75">
      <c r="B807">
        <v>803</v>
      </c>
      <c r="C807" s="136">
        <v>1.23</v>
      </c>
      <c r="D807" s="136">
        <v>1.32</v>
      </c>
      <c r="E807" s="136">
        <v>1.54</v>
      </c>
      <c r="F807" s="136">
        <v>1.94</v>
      </c>
      <c r="G807" s="136">
        <v>1.94</v>
      </c>
      <c r="H807" s="136">
        <v>2.14</v>
      </c>
      <c r="I807" s="135">
        <f t="shared" si="12"/>
        <v>2.04</v>
      </c>
    </row>
    <row r="808" spans="2:9" ht="12.75">
      <c r="B808">
        <v>804</v>
      </c>
      <c r="C808" s="136">
        <v>1.23</v>
      </c>
      <c r="D808" s="136">
        <v>1.32</v>
      </c>
      <c r="E808" s="136">
        <v>1.54</v>
      </c>
      <c r="F808" s="136">
        <v>1.94</v>
      </c>
      <c r="G808" s="136">
        <v>1.94</v>
      </c>
      <c r="H808" s="136">
        <v>2.14</v>
      </c>
      <c r="I808" s="135">
        <f t="shared" si="12"/>
        <v>2.04</v>
      </c>
    </row>
    <row r="809" spans="2:9" ht="12.75">
      <c r="B809">
        <v>805</v>
      </c>
      <c r="C809" s="136">
        <v>1.23</v>
      </c>
      <c r="D809" s="136">
        <v>1.32</v>
      </c>
      <c r="E809" s="136">
        <v>1.54</v>
      </c>
      <c r="F809" s="136">
        <v>1.94</v>
      </c>
      <c r="G809" s="136">
        <v>1.94</v>
      </c>
      <c r="H809" s="136">
        <v>2.14</v>
      </c>
      <c r="I809" s="135">
        <f t="shared" si="12"/>
        <v>2.04</v>
      </c>
    </row>
    <row r="810" spans="2:9" ht="12.75">
      <c r="B810">
        <v>806</v>
      </c>
      <c r="C810" s="136">
        <v>1.23</v>
      </c>
      <c r="D810" s="136">
        <v>1.32</v>
      </c>
      <c r="E810" s="136">
        <v>1.54</v>
      </c>
      <c r="F810" s="136">
        <v>1.94</v>
      </c>
      <c r="G810" s="136">
        <v>1.94</v>
      </c>
      <c r="H810" s="136">
        <v>2.14</v>
      </c>
      <c r="I810" s="135">
        <f t="shared" si="12"/>
        <v>2.04</v>
      </c>
    </row>
    <row r="811" spans="2:9" ht="12.75">
      <c r="B811">
        <v>807</v>
      </c>
      <c r="C811" s="136">
        <v>1.23</v>
      </c>
      <c r="D811" s="136">
        <v>1.32</v>
      </c>
      <c r="E811" s="136">
        <v>1.54</v>
      </c>
      <c r="F811" s="136">
        <v>1.94</v>
      </c>
      <c r="G811" s="136">
        <v>1.94</v>
      </c>
      <c r="H811" s="136">
        <v>2.14</v>
      </c>
      <c r="I811" s="135">
        <f t="shared" si="12"/>
        <v>2.04</v>
      </c>
    </row>
    <row r="812" spans="2:9" ht="12.75">
      <c r="B812">
        <v>808</v>
      </c>
      <c r="C812" s="136">
        <v>1.23</v>
      </c>
      <c r="D812" s="136">
        <v>1.32</v>
      </c>
      <c r="E812" s="136">
        <v>1.54</v>
      </c>
      <c r="F812" s="136">
        <v>1.94</v>
      </c>
      <c r="G812" s="136">
        <v>1.94</v>
      </c>
      <c r="H812" s="136">
        <v>2.14</v>
      </c>
      <c r="I812" s="135">
        <f t="shared" si="12"/>
        <v>2.04</v>
      </c>
    </row>
    <row r="813" spans="2:9" ht="12.75">
      <c r="B813">
        <v>809</v>
      </c>
      <c r="C813" s="136">
        <v>1.23</v>
      </c>
      <c r="D813" s="136">
        <v>1.32</v>
      </c>
      <c r="E813" s="136">
        <v>1.54</v>
      </c>
      <c r="F813" s="136">
        <v>1.94</v>
      </c>
      <c r="G813" s="136">
        <v>1.94</v>
      </c>
      <c r="H813" s="136">
        <v>2.14</v>
      </c>
      <c r="I813" s="135">
        <f t="shared" si="12"/>
        <v>2.04</v>
      </c>
    </row>
    <row r="814" spans="2:9" ht="12.75">
      <c r="B814">
        <v>810</v>
      </c>
      <c r="C814" s="136">
        <v>1.23</v>
      </c>
      <c r="D814" s="136">
        <v>1.32</v>
      </c>
      <c r="E814" s="136">
        <v>1.54</v>
      </c>
      <c r="F814" s="136">
        <v>1.94</v>
      </c>
      <c r="G814" s="136">
        <v>1.94</v>
      </c>
      <c r="H814" s="136">
        <v>2.14</v>
      </c>
      <c r="I814" s="135">
        <f t="shared" si="12"/>
        <v>2.04</v>
      </c>
    </row>
    <row r="815" spans="2:9" ht="12.75">
      <c r="B815">
        <v>811</v>
      </c>
      <c r="C815" s="136">
        <v>1.23</v>
      </c>
      <c r="D815" s="136">
        <v>1.32</v>
      </c>
      <c r="E815" s="136">
        <v>1.54</v>
      </c>
      <c r="F815" s="136">
        <v>1.94</v>
      </c>
      <c r="G815" s="136">
        <v>1.94</v>
      </c>
      <c r="H815" s="136">
        <v>2.14</v>
      </c>
      <c r="I815" s="135">
        <f t="shared" si="12"/>
        <v>2.04</v>
      </c>
    </row>
    <row r="816" spans="2:9" ht="12.75">
      <c r="B816">
        <v>812</v>
      </c>
      <c r="C816" s="136">
        <v>1.23</v>
      </c>
      <c r="D816" s="136">
        <v>1.32</v>
      </c>
      <c r="E816" s="136">
        <v>1.54</v>
      </c>
      <c r="F816" s="136">
        <v>1.94</v>
      </c>
      <c r="G816" s="136">
        <v>1.94</v>
      </c>
      <c r="H816" s="136">
        <v>2.14</v>
      </c>
      <c r="I816" s="135">
        <f t="shared" si="12"/>
        <v>2.04</v>
      </c>
    </row>
    <row r="817" spans="2:9" ht="12.75">
      <c r="B817">
        <v>813</v>
      </c>
      <c r="C817" s="136">
        <v>1.23</v>
      </c>
      <c r="D817" s="136">
        <v>1.32</v>
      </c>
      <c r="E817" s="136">
        <v>1.54</v>
      </c>
      <c r="F817" s="136">
        <v>1.94</v>
      </c>
      <c r="G817" s="136">
        <v>1.94</v>
      </c>
      <c r="H817" s="136">
        <v>2.14</v>
      </c>
      <c r="I817" s="135">
        <f t="shared" si="12"/>
        <v>2.04</v>
      </c>
    </row>
    <row r="818" spans="2:9" ht="12.75">
      <c r="B818">
        <v>814</v>
      </c>
      <c r="C818" s="136">
        <v>1.23</v>
      </c>
      <c r="D818" s="136">
        <v>1.32</v>
      </c>
      <c r="E818" s="136">
        <v>1.54</v>
      </c>
      <c r="F818" s="136">
        <v>1.94</v>
      </c>
      <c r="G818" s="136">
        <v>1.94</v>
      </c>
      <c r="H818" s="136">
        <v>2.14</v>
      </c>
      <c r="I818" s="135">
        <f t="shared" si="12"/>
        <v>2.04</v>
      </c>
    </row>
    <row r="819" spans="2:9" ht="12.75">
      <c r="B819">
        <v>815</v>
      </c>
      <c r="C819" s="136">
        <v>1.23</v>
      </c>
      <c r="D819" s="136">
        <v>1.32</v>
      </c>
      <c r="E819" s="136">
        <v>1.54</v>
      </c>
      <c r="F819" s="136">
        <v>1.94</v>
      </c>
      <c r="G819" s="136">
        <v>1.94</v>
      </c>
      <c r="H819" s="136">
        <v>2.14</v>
      </c>
      <c r="I819" s="135">
        <f t="shared" si="12"/>
        <v>2.04</v>
      </c>
    </row>
    <row r="820" spans="2:9" ht="12.75">
      <c r="B820">
        <v>816</v>
      </c>
      <c r="C820" s="136">
        <v>1.23</v>
      </c>
      <c r="D820" s="136">
        <v>1.32</v>
      </c>
      <c r="E820" s="136">
        <v>1.54</v>
      </c>
      <c r="F820" s="136">
        <v>1.94</v>
      </c>
      <c r="G820" s="136">
        <v>1.94</v>
      </c>
      <c r="H820" s="136">
        <v>2.14</v>
      </c>
      <c r="I820" s="135">
        <f t="shared" si="12"/>
        <v>2.04</v>
      </c>
    </row>
    <row r="821" spans="2:9" ht="12.75">
      <c r="B821">
        <v>817</v>
      </c>
      <c r="C821" s="136">
        <v>1.23</v>
      </c>
      <c r="D821" s="136">
        <v>1.32</v>
      </c>
      <c r="E821" s="136">
        <v>1.54</v>
      </c>
      <c r="F821" s="136">
        <v>1.94</v>
      </c>
      <c r="G821" s="136">
        <v>1.94</v>
      </c>
      <c r="H821" s="136">
        <v>2.14</v>
      </c>
      <c r="I821" s="135">
        <f t="shared" si="12"/>
        <v>2.04</v>
      </c>
    </row>
    <row r="822" spans="2:9" ht="12.75">
      <c r="B822">
        <v>818</v>
      </c>
      <c r="C822" s="136">
        <v>1.23</v>
      </c>
      <c r="D822" s="136">
        <v>1.32</v>
      </c>
      <c r="E822" s="136">
        <v>1.54</v>
      </c>
      <c r="F822" s="136">
        <v>1.94</v>
      </c>
      <c r="G822" s="136">
        <v>1.94</v>
      </c>
      <c r="H822" s="136">
        <v>2.14</v>
      </c>
      <c r="I822" s="135">
        <f t="shared" si="12"/>
        <v>2.04</v>
      </c>
    </row>
    <row r="823" spans="2:9" ht="12.75">
      <c r="B823">
        <v>819</v>
      </c>
      <c r="C823" s="136">
        <v>1.23</v>
      </c>
      <c r="D823" s="136">
        <v>1.32</v>
      </c>
      <c r="E823" s="136">
        <v>1.54</v>
      </c>
      <c r="F823" s="136">
        <v>1.94</v>
      </c>
      <c r="G823" s="136">
        <v>1.94</v>
      </c>
      <c r="H823" s="136">
        <v>2.14</v>
      </c>
      <c r="I823" s="135">
        <f t="shared" si="12"/>
        <v>2.04</v>
      </c>
    </row>
    <row r="824" spans="2:9" ht="12.75">
      <c r="B824">
        <v>820</v>
      </c>
      <c r="C824" s="136">
        <v>1.23</v>
      </c>
      <c r="D824" s="136">
        <v>1.32</v>
      </c>
      <c r="E824" s="136">
        <v>1.54</v>
      </c>
      <c r="F824" s="136">
        <v>1.94</v>
      </c>
      <c r="G824" s="136">
        <v>1.94</v>
      </c>
      <c r="H824" s="136">
        <v>2.14</v>
      </c>
      <c r="I824" s="135">
        <f t="shared" si="12"/>
        <v>2.04</v>
      </c>
    </row>
    <row r="825" spans="2:9" ht="12.75">
      <c r="B825">
        <v>821</v>
      </c>
      <c r="C825" s="136">
        <v>1.23</v>
      </c>
      <c r="D825" s="136">
        <v>1.32</v>
      </c>
      <c r="E825" s="136">
        <v>1.54</v>
      </c>
      <c r="F825" s="136">
        <v>1.94</v>
      </c>
      <c r="G825" s="136">
        <v>1.94</v>
      </c>
      <c r="H825" s="136">
        <v>2.14</v>
      </c>
      <c r="I825" s="135">
        <f t="shared" si="12"/>
        <v>2.04</v>
      </c>
    </row>
    <row r="826" spans="2:9" ht="12.75">
      <c r="B826">
        <v>822</v>
      </c>
      <c r="C826" s="136">
        <v>1.23</v>
      </c>
      <c r="D826" s="136">
        <v>1.32</v>
      </c>
      <c r="E826" s="136">
        <v>1.54</v>
      </c>
      <c r="F826" s="136">
        <v>1.94</v>
      </c>
      <c r="G826" s="136">
        <v>1.94</v>
      </c>
      <c r="H826" s="136">
        <v>2.14</v>
      </c>
      <c r="I826" s="135">
        <f t="shared" si="12"/>
        <v>2.04</v>
      </c>
    </row>
    <row r="827" spans="2:9" ht="12.75">
      <c r="B827">
        <v>823</v>
      </c>
      <c r="C827" s="136">
        <v>1.23</v>
      </c>
      <c r="D827" s="136">
        <v>1.32</v>
      </c>
      <c r="E827" s="136">
        <v>1.54</v>
      </c>
      <c r="F827" s="136">
        <v>1.94</v>
      </c>
      <c r="G827" s="136">
        <v>1.94</v>
      </c>
      <c r="H827" s="136">
        <v>2.14</v>
      </c>
      <c r="I827" s="135">
        <f t="shared" si="12"/>
        <v>2.04</v>
      </c>
    </row>
    <row r="828" spans="2:9" ht="12.75">
      <c r="B828">
        <v>824</v>
      </c>
      <c r="C828" s="136">
        <v>1.23</v>
      </c>
      <c r="D828" s="136">
        <v>1.32</v>
      </c>
      <c r="E828" s="136">
        <v>1.54</v>
      </c>
      <c r="F828" s="136">
        <v>1.94</v>
      </c>
      <c r="G828" s="136">
        <v>1.94</v>
      </c>
      <c r="H828" s="136">
        <v>2.14</v>
      </c>
      <c r="I828" s="135">
        <f t="shared" si="12"/>
        <v>2.04</v>
      </c>
    </row>
    <row r="829" spans="2:9" ht="12.75">
      <c r="B829">
        <v>825</v>
      </c>
      <c r="C829" s="136">
        <v>1.23</v>
      </c>
      <c r="D829" s="136">
        <v>1.32</v>
      </c>
      <c r="E829" s="136">
        <v>1.54</v>
      </c>
      <c r="F829" s="136">
        <v>1.94</v>
      </c>
      <c r="G829" s="136">
        <v>1.94</v>
      </c>
      <c r="H829" s="136">
        <v>2.14</v>
      </c>
      <c r="I829" s="135">
        <f t="shared" si="12"/>
        <v>2.04</v>
      </c>
    </row>
    <row r="830" spans="2:9" ht="12.75">
      <c r="B830">
        <v>826</v>
      </c>
      <c r="C830" s="136">
        <v>1.23</v>
      </c>
      <c r="D830" s="136">
        <v>1.32</v>
      </c>
      <c r="E830" s="136">
        <v>1.54</v>
      </c>
      <c r="F830" s="136">
        <v>1.94</v>
      </c>
      <c r="G830" s="136">
        <v>1.94</v>
      </c>
      <c r="H830" s="136">
        <v>2.14</v>
      </c>
      <c r="I830" s="135">
        <f t="shared" si="12"/>
        <v>2.04</v>
      </c>
    </row>
    <row r="831" spans="2:9" ht="12.75">
      <c r="B831">
        <v>827</v>
      </c>
      <c r="C831" s="136">
        <v>1.23</v>
      </c>
      <c r="D831" s="136">
        <v>1.32</v>
      </c>
      <c r="E831" s="136">
        <v>1.54</v>
      </c>
      <c r="F831" s="136">
        <v>1.94</v>
      </c>
      <c r="G831" s="136">
        <v>1.94</v>
      </c>
      <c r="H831" s="136">
        <v>2.14</v>
      </c>
      <c r="I831" s="135">
        <f t="shared" si="12"/>
        <v>2.04</v>
      </c>
    </row>
    <row r="832" spans="2:9" ht="12.75">
      <c r="B832">
        <v>828</v>
      </c>
      <c r="C832" s="136">
        <v>1.23</v>
      </c>
      <c r="D832" s="136">
        <v>1.32</v>
      </c>
      <c r="E832" s="136">
        <v>1.54</v>
      </c>
      <c r="F832" s="136">
        <v>1.94</v>
      </c>
      <c r="G832" s="136">
        <v>1.94</v>
      </c>
      <c r="H832" s="136">
        <v>2.14</v>
      </c>
      <c r="I832" s="135">
        <f t="shared" si="12"/>
        <v>2.04</v>
      </c>
    </row>
    <row r="833" spans="2:9" ht="12.75">
      <c r="B833">
        <v>829</v>
      </c>
      <c r="C833" s="136">
        <v>1.23</v>
      </c>
      <c r="D833" s="136">
        <v>1.32</v>
      </c>
      <c r="E833" s="136">
        <v>1.54</v>
      </c>
      <c r="F833" s="136">
        <v>1.94</v>
      </c>
      <c r="G833" s="136">
        <v>1.94</v>
      </c>
      <c r="H833" s="136">
        <v>2.14</v>
      </c>
      <c r="I833" s="135">
        <f t="shared" si="12"/>
        <v>2.04</v>
      </c>
    </row>
    <row r="834" spans="2:9" ht="12.75">
      <c r="B834">
        <v>830</v>
      </c>
      <c r="C834" s="136">
        <v>1.23</v>
      </c>
      <c r="D834" s="136">
        <v>1.32</v>
      </c>
      <c r="E834" s="136">
        <v>1.54</v>
      </c>
      <c r="F834" s="136">
        <v>1.94</v>
      </c>
      <c r="G834" s="136">
        <v>1.94</v>
      </c>
      <c r="H834" s="136">
        <v>2.14</v>
      </c>
      <c r="I834" s="135">
        <f t="shared" si="12"/>
        <v>2.04</v>
      </c>
    </row>
    <row r="835" spans="2:9" ht="12.75">
      <c r="B835">
        <v>831</v>
      </c>
      <c r="C835" s="136">
        <v>1.23</v>
      </c>
      <c r="D835" s="136">
        <v>1.32</v>
      </c>
      <c r="E835" s="136">
        <v>1.54</v>
      </c>
      <c r="F835" s="136">
        <v>1.94</v>
      </c>
      <c r="G835" s="136">
        <v>1.94</v>
      </c>
      <c r="H835" s="136">
        <v>2.14</v>
      </c>
      <c r="I835" s="135">
        <f t="shared" si="12"/>
        <v>2.04</v>
      </c>
    </row>
    <row r="836" spans="2:9" ht="12.75">
      <c r="B836">
        <v>832</v>
      </c>
      <c r="C836" s="136">
        <v>1.23</v>
      </c>
      <c r="D836" s="136">
        <v>1.32</v>
      </c>
      <c r="E836" s="136">
        <v>1.54</v>
      </c>
      <c r="F836" s="136">
        <v>1.94</v>
      </c>
      <c r="G836" s="136">
        <v>1.94</v>
      </c>
      <c r="H836" s="136">
        <v>2.14</v>
      </c>
      <c r="I836" s="135">
        <f t="shared" si="12"/>
        <v>2.04</v>
      </c>
    </row>
    <row r="837" spans="2:9" ht="12.75">
      <c r="B837">
        <v>833</v>
      </c>
      <c r="C837" s="136">
        <v>1.23</v>
      </c>
      <c r="D837" s="136">
        <v>1.32</v>
      </c>
      <c r="E837" s="136">
        <v>1.54</v>
      </c>
      <c r="F837" s="136">
        <v>1.94</v>
      </c>
      <c r="G837" s="136">
        <v>1.94</v>
      </c>
      <c r="H837" s="136">
        <v>2.14</v>
      </c>
      <c r="I837" s="135">
        <f aca="true" t="shared" si="13" ref="I837:I900">AVERAGE(F837,H837)</f>
        <v>2.04</v>
      </c>
    </row>
    <row r="838" spans="2:9" ht="12.75">
      <c r="B838">
        <v>834</v>
      </c>
      <c r="C838" s="136">
        <v>1.23</v>
      </c>
      <c r="D838" s="136">
        <v>1.32</v>
      </c>
      <c r="E838" s="136">
        <v>1.54</v>
      </c>
      <c r="F838" s="136">
        <v>1.94</v>
      </c>
      <c r="G838" s="136">
        <v>1.94</v>
      </c>
      <c r="H838" s="136">
        <v>2.14</v>
      </c>
      <c r="I838" s="135">
        <f t="shared" si="13"/>
        <v>2.04</v>
      </c>
    </row>
    <row r="839" spans="2:9" ht="12.75">
      <c r="B839">
        <v>835</v>
      </c>
      <c r="C839" s="136">
        <v>1.23</v>
      </c>
      <c r="D839" s="136">
        <v>1.32</v>
      </c>
      <c r="E839" s="136">
        <v>1.54</v>
      </c>
      <c r="F839" s="136">
        <v>1.94</v>
      </c>
      <c r="G839" s="136">
        <v>1.94</v>
      </c>
      <c r="H839" s="136">
        <v>2.14</v>
      </c>
      <c r="I839" s="135">
        <f t="shared" si="13"/>
        <v>2.04</v>
      </c>
    </row>
    <row r="840" spans="2:9" ht="12.75">
      <c r="B840">
        <v>836</v>
      </c>
      <c r="C840" s="136">
        <v>1.23</v>
      </c>
      <c r="D840" s="136">
        <v>1.32</v>
      </c>
      <c r="E840" s="136">
        <v>1.54</v>
      </c>
      <c r="F840" s="136">
        <v>1.94</v>
      </c>
      <c r="G840" s="136">
        <v>1.94</v>
      </c>
      <c r="H840" s="136">
        <v>2.14</v>
      </c>
      <c r="I840" s="135">
        <f t="shared" si="13"/>
        <v>2.04</v>
      </c>
    </row>
    <row r="841" spans="2:9" ht="12.75">
      <c r="B841">
        <v>837</v>
      </c>
      <c r="C841" s="136">
        <v>1.23</v>
      </c>
      <c r="D841" s="136">
        <v>1.32</v>
      </c>
      <c r="E841" s="136">
        <v>1.54</v>
      </c>
      <c r="F841" s="136">
        <v>1.94</v>
      </c>
      <c r="G841" s="136">
        <v>1.94</v>
      </c>
      <c r="H841" s="136">
        <v>2.14</v>
      </c>
      <c r="I841" s="135">
        <f t="shared" si="13"/>
        <v>2.04</v>
      </c>
    </row>
    <row r="842" spans="2:9" ht="12.75">
      <c r="B842">
        <v>838</v>
      </c>
      <c r="C842" s="136">
        <v>1.23</v>
      </c>
      <c r="D842" s="136">
        <v>1.32</v>
      </c>
      <c r="E842" s="136">
        <v>1.54</v>
      </c>
      <c r="F842" s="136">
        <v>1.94</v>
      </c>
      <c r="G842" s="136">
        <v>1.94</v>
      </c>
      <c r="H842" s="136">
        <v>2.14</v>
      </c>
      <c r="I842" s="135">
        <f t="shared" si="13"/>
        <v>2.04</v>
      </c>
    </row>
    <row r="843" spans="2:9" ht="12.75">
      <c r="B843">
        <v>839</v>
      </c>
      <c r="C843" s="136">
        <v>1.23</v>
      </c>
      <c r="D843" s="136">
        <v>1.32</v>
      </c>
      <c r="E843" s="136">
        <v>1.54</v>
      </c>
      <c r="F843" s="136">
        <v>1.94</v>
      </c>
      <c r="G843" s="136">
        <v>1.94</v>
      </c>
      <c r="H843" s="136">
        <v>2.14</v>
      </c>
      <c r="I843" s="135">
        <f t="shared" si="13"/>
        <v>2.04</v>
      </c>
    </row>
    <row r="844" spans="2:9" ht="12.75">
      <c r="B844">
        <v>840</v>
      </c>
      <c r="C844" s="136">
        <v>1.23</v>
      </c>
      <c r="D844" s="136">
        <v>1.32</v>
      </c>
      <c r="E844" s="136">
        <v>1.54</v>
      </c>
      <c r="F844" s="136">
        <v>1.94</v>
      </c>
      <c r="G844" s="136">
        <v>1.94</v>
      </c>
      <c r="H844" s="136">
        <v>2.14</v>
      </c>
      <c r="I844" s="135">
        <f t="shared" si="13"/>
        <v>2.04</v>
      </c>
    </row>
    <row r="845" spans="2:9" ht="12.75">
      <c r="B845">
        <v>841</v>
      </c>
      <c r="C845" s="136">
        <v>1.23</v>
      </c>
      <c r="D845" s="136">
        <v>1.32</v>
      </c>
      <c r="E845" s="136">
        <v>1.54</v>
      </c>
      <c r="F845" s="136">
        <v>1.94</v>
      </c>
      <c r="G845" s="136">
        <v>1.94</v>
      </c>
      <c r="H845" s="136">
        <v>2.14</v>
      </c>
      <c r="I845" s="135">
        <f t="shared" si="13"/>
        <v>2.04</v>
      </c>
    </row>
    <row r="846" spans="2:9" ht="12.75">
      <c r="B846">
        <v>842</v>
      </c>
      <c r="C846" s="136">
        <v>1.23</v>
      </c>
      <c r="D846" s="136">
        <v>1.32</v>
      </c>
      <c r="E846" s="136">
        <v>1.54</v>
      </c>
      <c r="F846" s="136">
        <v>1.94</v>
      </c>
      <c r="G846" s="136">
        <v>1.94</v>
      </c>
      <c r="H846" s="136">
        <v>2.14</v>
      </c>
      <c r="I846" s="135">
        <f t="shared" si="13"/>
        <v>2.04</v>
      </c>
    </row>
    <row r="847" spans="2:9" ht="12.75">
      <c r="B847">
        <v>843</v>
      </c>
      <c r="C847" s="136">
        <v>1.23</v>
      </c>
      <c r="D847" s="136">
        <v>1.32</v>
      </c>
      <c r="E847" s="136">
        <v>1.54</v>
      </c>
      <c r="F847" s="136">
        <v>1.94</v>
      </c>
      <c r="G847" s="136">
        <v>1.94</v>
      </c>
      <c r="H847" s="136">
        <v>2.14</v>
      </c>
      <c r="I847" s="135">
        <f t="shared" si="13"/>
        <v>2.04</v>
      </c>
    </row>
    <row r="848" spans="2:9" ht="12.75">
      <c r="B848">
        <v>844</v>
      </c>
      <c r="C848" s="136">
        <v>1.23</v>
      </c>
      <c r="D848" s="136">
        <v>1.32</v>
      </c>
      <c r="E848" s="136">
        <v>1.54</v>
      </c>
      <c r="F848" s="136">
        <v>1.94</v>
      </c>
      <c r="G848" s="136">
        <v>1.94</v>
      </c>
      <c r="H848" s="136">
        <v>2.14</v>
      </c>
      <c r="I848" s="135">
        <f t="shared" si="13"/>
        <v>2.04</v>
      </c>
    </row>
    <row r="849" spans="2:9" ht="12.75">
      <c r="B849">
        <v>845</v>
      </c>
      <c r="C849" s="136">
        <v>1.23</v>
      </c>
      <c r="D849" s="136">
        <v>1.32</v>
      </c>
      <c r="E849" s="136">
        <v>1.54</v>
      </c>
      <c r="F849" s="136">
        <v>1.94</v>
      </c>
      <c r="G849" s="136">
        <v>1.94</v>
      </c>
      <c r="H849" s="136">
        <v>2.14</v>
      </c>
      <c r="I849" s="135">
        <f t="shared" si="13"/>
        <v>2.04</v>
      </c>
    </row>
    <row r="850" spans="2:9" ht="12.75">
      <c r="B850">
        <v>846</v>
      </c>
      <c r="C850" s="136">
        <v>1.23</v>
      </c>
      <c r="D850" s="136">
        <v>1.32</v>
      </c>
      <c r="E850" s="136">
        <v>1.54</v>
      </c>
      <c r="F850" s="136">
        <v>1.94</v>
      </c>
      <c r="G850" s="136">
        <v>1.94</v>
      </c>
      <c r="H850" s="136">
        <v>2.14</v>
      </c>
      <c r="I850" s="135">
        <f t="shared" si="13"/>
        <v>2.04</v>
      </c>
    </row>
    <row r="851" spans="2:9" ht="12.75">
      <c r="B851">
        <v>847</v>
      </c>
      <c r="C851" s="136">
        <v>1.23</v>
      </c>
      <c r="D851" s="136">
        <v>1.32</v>
      </c>
      <c r="E851" s="136">
        <v>1.54</v>
      </c>
      <c r="F851" s="136">
        <v>1.94</v>
      </c>
      <c r="G851" s="136">
        <v>1.94</v>
      </c>
      <c r="H851" s="136">
        <v>2.14</v>
      </c>
      <c r="I851" s="135">
        <f t="shared" si="13"/>
        <v>2.04</v>
      </c>
    </row>
    <row r="852" spans="2:9" ht="12.75">
      <c r="B852">
        <v>848</v>
      </c>
      <c r="C852" s="136">
        <v>1.23</v>
      </c>
      <c r="D852" s="136">
        <v>1.32</v>
      </c>
      <c r="E852" s="136">
        <v>1.54</v>
      </c>
      <c r="F852" s="136">
        <v>1.94</v>
      </c>
      <c r="G852" s="136">
        <v>1.94</v>
      </c>
      <c r="H852" s="136">
        <v>2.14</v>
      </c>
      <c r="I852" s="135">
        <f t="shared" si="13"/>
        <v>2.04</v>
      </c>
    </row>
    <row r="853" spans="2:9" ht="12.75">
      <c r="B853">
        <v>849</v>
      </c>
      <c r="C853" s="136">
        <v>1.23</v>
      </c>
      <c r="D853" s="136">
        <v>1.32</v>
      </c>
      <c r="E853" s="136">
        <v>1.54</v>
      </c>
      <c r="F853" s="136">
        <v>1.94</v>
      </c>
      <c r="G853" s="136">
        <v>1.94</v>
      </c>
      <c r="H853" s="136">
        <v>2.14</v>
      </c>
      <c r="I853" s="135">
        <f t="shared" si="13"/>
        <v>2.04</v>
      </c>
    </row>
    <row r="854" spans="2:9" ht="12.75">
      <c r="B854">
        <v>850</v>
      </c>
      <c r="C854" s="136">
        <v>1.23</v>
      </c>
      <c r="D854" s="136">
        <v>1.32</v>
      </c>
      <c r="E854" s="136">
        <v>1.54</v>
      </c>
      <c r="F854" s="136">
        <v>1.94</v>
      </c>
      <c r="G854" s="136">
        <v>1.94</v>
      </c>
      <c r="H854" s="136">
        <v>2.14</v>
      </c>
      <c r="I854" s="135">
        <f t="shared" si="13"/>
        <v>2.04</v>
      </c>
    </row>
    <row r="855" spans="2:9" ht="12.75">
      <c r="B855">
        <v>851</v>
      </c>
      <c r="C855" s="136">
        <v>1.23</v>
      </c>
      <c r="D855" s="136">
        <v>1.32</v>
      </c>
      <c r="E855" s="136">
        <v>1.54</v>
      </c>
      <c r="F855" s="136">
        <v>1.94</v>
      </c>
      <c r="G855" s="136">
        <v>1.94</v>
      </c>
      <c r="H855" s="136">
        <v>2.14</v>
      </c>
      <c r="I855" s="135">
        <f t="shared" si="13"/>
        <v>2.04</v>
      </c>
    </row>
    <row r="856" spans="2:9" ht="12.75">
      <c r="B856">
        <v>852</v>
      </c>
      <c r="C856" s="136">
        <v>1.23</v>
      </c>
      <c r="D856" s="136">
        <v>1.32</v>
      </c>
      <c r="E856" s="136">
        <v>1.54</v>
      </c>
      <c r="F856" s="136">
        <v>1.94</v>
      </c>
      <c r="G856" s="136">
        <v>1.94</v>
      </c>
      <c r="H856" s="136">
        <v>2.14</v>
      </c>
      <c r="I856" s="135">
        <f t="shared" si="13"/>
        <v>2.04</v>
      </c>
    </row>
    <row r="857" spans="2:9" ht="12.75">
      <c r="B857">
        <v>853</v>
      </c>
      <c r="C857" s="136">
        <v>1.23</v>
      </c>
      <c r="D857" s="136">
        <v>1.32</v>
      </c>
      <c r="E857" s="136">
        <v>1.54</v>
      </c>
      <c r="F857" s="136">
        <v>1.94</v>
      </c>
      <c r="G857" s="136">
        <v>1.94</v>
      </c>
      <c r="H857" s="136">
        <v>2.14</v>
      </c>
      <c r="I857" s="135">
        <f t="shared" si="13"/>
        <v>2.04</v>
      </c>
    </row>
    <row r="858" spans="2:9" ht="12.75">
      <c r="B858">
        <v>854</v>
      </c>
      <c r="C858" s="136">
        <v>1.23</v>
      </c>
      <c r="D858" s="136">
        <v>1.32</v>
      </c>
      <c r="E858" s="136">
        <v>1.54</v>
      </c>
      <c r="F858" s="136">
        <v>1.94</v>
      </c>
      <c r="G858" s="136">
        <v>1.94</v>
      </c>
      <c r="H858" s="136">
        <v>2.14</v>
      </c>
      <c r="I858" s="135">
        <f t="shared" si="13"/>
        <v>2.04</v>
      </c>
    </row>
    <row r="859" spans="2:9" ht="12.75">
      <c r="B859">
        <v>855</v>
      </c>
      <c r="C859" s="136">
        <v>1.23</v>
      </c>
      <c r="D859" s="136">
        <v>1.32</v>
      </c>
      <c r="E859" s="136">
        <v>1.54</v>
      </c>
      <c r="F859" s="136">
        <v>1.94</v>
      </c>
      <c r="G859" s="136">
        <v>1.94</v>
      </c>
      <c r="H859" s="136">
        <v>2.14</v>
      </c>
      <c r="I859" s="135">
        <f t="shared" si="13"/>
        <v>2.04</v>
      </c>
    </row>
    <row r="860" spans="2:9" ht="12.75">
      <c r="B860">
        <v>856</v>
      </c>
      <c r="C860" s="136">
        <v>1.23</v>
      </c>
      <c r="D860" s="136">
        <v>1.32</v>
      </c>
      <c r="E860" s="136">
        <v>1.54</v>
      </c>
      <c r="F860" s="136">
        <v>1.94</v>
      </c>
      <c r="G860" s="136">
        <v>1.94</v>
      </c>
      <c r="H860" s="136">
        <v>2.14</v>
      </c>
      <c r="I860" s="135">
        <f t="shared" si="13"/>
        <v>2.04</v>
      </c>
    </row>
    <row r="861" spans="2:9" ht="12.75">
      <c r="B861">
        <v>857</v>
      </c>
      <c r="C861" s="136">
        <v>1.23</v>
      </c>
      <c r="D861" s="136">
        <v>1.32</v>
      </c>
      <c r="E861" s="136">
        <v>1.54</v>
      </c>
      <c r="F861" s="136">
        <v>1.94</v>
      </c>
      <c r="G861" s="136">
        <v>1.94</v>
      </c>
      <c r="H861" s="136">
        <v>2.14</v>
      </c>
      <c r="I861" s="135">
        <f t="shared" si="13"/>
        <v>2.04</v>
      </c>
    </row>
    <row r="862" spans="2:9" ht="12.75">
      <c r="B862">
        <v>858</v>
      </c>
      <c r="C862" s="136">
        <v>1.23</v>
      </c>
      <c r="D862" s="136">
        <v>1.32</v>
      </c>
      <c r="E862" s="136">
        <v>1.54</v>
      </c>
      <c r="F862" s="136">
        <v>1.94</v>
      </c>
      <c r="G862" s="136">
        <v>1.94</v>
      </c>
      <c r="H862" s="136">
        <v>2.14</v>
      </c>
      <c r="I862" s="135">
        <f t="shared" si="13"/>
        <v>2.04</v>
      </c>
    </row>
    <row r="863" spans="2:9" ht="12.75">
      <c r="B863">
        <v>859</v>
      </c>
      <c r="C863" s="136">
        <v>1.23</v>
      </c>
      <c r="D863" s="136">
        <v>1.32</v>
      </c>
      <c r="E863" s="136">
        <v>1.54</v>
      </c>
      <c r="F863" s="136">
        <v>1.94</v>
      </c>
      <c r="G863" s="136">
        <v>1.94</v>
      </c>
      <c r="H863" s="136">
        <v>2.14</v>
      </c>
      <c r="I863" s="135">
        <f t="shared" si="13"/>
        <v>2.04</v>
      </c>
    </row>
    <row r="864" spans="2:9" ht="12.75">
      <c r="B864">
        <v>860</v>
      </c>
      <c r="C864" s="136">
        <v>1.23</v>
      </c>
      <c r="D864" s="136">
        <v>1.32</v>
      </c>
      <c r="E864" s="136">
        <v>1.54</v>
      </c>
      <c r="F864" s="136">
        <v>1.94</v>
      </c>
      <c r="G864" s="136">
        <v>1.94</v>
      </c>
      <c r="H864" s="136">
        <v>2.14</v>
      </c>
      <c r="I864" s="135">
        <f t="shared" si="13"/>
        <v>2.04</v>
      </c>
    </row>
    <row r="865" spans="2:9" ht="12.75">
      <c r="B865">
        <v>861</v>
      </c>
      <c r="C865" s="136">
        <v>1.23</v>
      </c>
      <c r="D865" s="136">
        <v>1.32</v>
      </c>
      <c r="E865" s="136">
        <v>1.54</v>
      </c>
      <c r="F865" s="136">
        <v>1.94</v>
      </c>
      <c r="G865" s="136">
        <v>1.94</v>
      </c>
      <c r="H865" s="136">
        <v>2.14</v>
      </c>
      <c r="I865" s="135">
        <f t="shared" si="13"/>
        <v>2.04</v>
      </c>
    </row>
    <row r="866" spans="2:9" ht="12.75">
      <c r="B866">
        <v>862</v>
      </c>
      <c r="C866" s="136">
        <v>1.23</v>
      </c>
      <c r="D866" s="136">
        <v>1.32</v>
      </c>
      <c r="E866" s="136">
        <v>1.54</v>
      </c>
      <c r="F866" s="136">
        <v>1.94</v>
      </c>
      <c r="G866" s="136">
        <v>1.94</v>
      </c>
      <c r="H866" s="136">
        <v>2.14</v>
      </c>
      <c r="I866" s="135">
        <f t="shared" si="13"/>
        <v>2.04</v>
      </c>
    </row>
    <row r="867" spans="2:9" ht="12.75">
      <c r="B867">
        <v>863</v>
      </c>
      <c r="C867" s="136">
        <v>1.23</v>
      </c>
      <c r="D867" s="136">
        <v>1.32</v>
      </c>
      <c r="E867" s="136">
        <v>1.54</v>
      </c>
      <c r="F867" s="136">
        <v>1.94</v>
      </c>
      <c r="G867" s="136">
        <v>1.94</v>
      </c>
      <c r="H867" s="136">
        <v>2.14</v>
      </c>
      <c r="I867" s="135">
        <f t="shared" si="13"/>
        <v>2.04</v>
      </c>
    </row>
    <row r="868" spans="2:9" ht="12.75">
      <c r="B868">
        <v>864</v>
      </c>
      <c r="C868" s="136">
        <v>1.23</v>
      </c>
      <c r="D868" s="136">
        <v>1.32</v>
      </c>
      <c r="E868" s="136">
        <v>1.54</v>
      </c>
      <c r="F868" s="136">
        <v>1.94</v>
      </c>
      <c r="G868" s="136">
        <v>1.94</v>
      </c>
      <c r="H868" s="136">
        <v>2.14</v>
      </c>
      <c r="I868" s="135">
        <f t="shared" si="13"/>
        <v>2.04</v>
      </c>
    </row>
    <row r="869" spans="2:9" ht="12.75">
      <c r="B869">
        <v>865</v>
      </c>
      <c r="C869" s="136">
        <v>1.23</v>
      </c>
      <c r="D869" s="136">
        <v>1.32</v>
      </c>
      <c r="E869" s="136">
        <v>1.54</v>
      </c>
      <c r="F869" s="136">
        <v>1.94</v>
      </c>
      <c r="G869" s="136">
        <v>1.94</v>
      </c>
      <c r="H869" s="136">
        <v>2.14</v>
      </c>
      <c r="I869" s="135">
        <f t="shared" si="13"/>
        <v>2.04</v>
      </c>
    </row>
    <row r="870" spans="2:9" ht="12.75">
      <c r="B870">
        <v>866</v>
      </c>
      <c r="C870" s="136">
        <v>1.23</v>
      </c>
      <c r="D870" s="136">
        <v>1.32</v>
      </c>
      <c r="E870" s="136">
        <v>1.54</v>
      </c>
      <c r="F870" s="136">
        <v>1.94</v>
      </c>
      <c r="G870" s="136">
        <v>1.94</v>
      </c>
      <c r="H870" s="136">
        <v>2.14</v>
      </c>
      <c r="I870" s="135">
        <f t="shared" si="13"/>
        <v>2.04</v>
      </c>
    </row>
    <row r="871" spans="2:9" ht="12.75">
      <c r="B871">
        <v>867</v>
      </c>
      <c r="C871" s="136">
        <v>1.23</v>
      </c>
      <c r="D871" s="136">
        <v>1.32</v>
      </c>
      <c r="E871" s="136">
        <v>1.54</v>
      </c>
      <c r="F871" s="136">
        <v>1.94</v>
      </c>
      <c r="G871" s="136">
        <v>1.94</v>
      </c>
      <c r="H871" s="136">
        <v>2.14</v>
      </c>
      <c r="I871" s="135">
        <f t="shared" si="13"/>
        <v>2.04</v>
      </c>
    </row>
    <row r="872" spans="2:9" ht="12.75">
      <c r="B872">
        <v>868</v>
      </c>
      <c r="C872" s="136">
        <v>1.23</v>
      </c>
      <c r="D872" s="136">
        <v>1.32</v>
      </c>
      <c r="E872" s="136">
        <v>1.54</v>
      </c>
      <c r="F872" s="136">
        <v>1.94</v>
      </c>
      <c r="G872" s="136">
        <v>1.94</v>
      </c>
      <c r="H872" s="136">
        <v>2.14</v>
      </c>
      <c r="I872" s="135">
        <f t="shared" si="13"/>
        <v>2.04</v>
      </c>
    </row>
    <row r="873" spans="2:9" ht="12.75">
      <c r="B873">
        <v>869</v>
      </c>
      <c r="C873" s="136">
        <v>1.23</v>
      </c>
      <c r="D873" s="136">
        <v>1.32</v>
      </c>
      <c r="E873" s="136">
        <v>1.54</v>
      </c>
      <c r="F873" s="136">
        <v>1.94</v>
      </c>
      <c r="G873" s="136">
        <v>1.94</v>
      </c>
      <c r="H873" s="136">
        <v>2.14</v>
      </c>
      <c r="I873" s="135">
        <f t="shared" si="13"/>
        <v>2.04</v>
      </c>
    </row>
    <row r="874" spans="2:9" ht="12.75">
      <c r="B874">
        <v>870</v>
      </c>
      <c r="C874" s="136">
        <v>1.23</v>
      </c>
      <c r="D874" s="136">
        <v>1.32</v>
      </c>
      <c r="E874" s="136">
        <v>1.54</v>
      </c>
      <c r="F874" s="136">
        <v>1.94</v>
      </c>
      <c r="G874" s="136">
        <v>1.94</v>
      </c>
      <c r="H874" s="136">
        <v>2.14</v>
      </c>
      <c r="I874" s="135">
        <f t="shared" si="13"/>
        <v>2.04</v>
      </c>
    </row>
    <row r="875" spans="2:9" ht="12.75">
      <c r="B875">
        <v>871</v>
      </c>
      <c r="C875" s="136">
        <v>1.23</v>
      </c>
      <c r="D875" s="136">
        <v>1.32</v>
      </c>
      <c r="E875" s="136">
        <v>1.54</v>
      </c>
      <c r="F875" s="136">
        <v>1.94</v>
      </c>
      <c r="G875" s="136">
        <v>1.94</v>
      </c>
      <c r="H875" s="136">
        <v>2.14</v>
      </c>
      <c r="I875" s="135">
        <f t="shared" si="13"/>
        <v>2.04</v>
      </c>
    </row>
    <row r="876" spans="2:9" ht="12.75">
      <c r="B876">
        <v>872</v>
      </c>
      <c r="C876" s="136">
        <v>1.23</v>
      </c>
      <c r="D876" s="136">
        <v>1.32</v>
      </c>
      <c r="E876" s="136">
        <v>1.54</v>
      </c>
      <c r="F876" s="136">
        <v>1.94</v>
      </c>
      <c r="G876" s="136">
        <v>1.94</v>
      </c>
      <c r="H876" s="136">
        <v>2.14</v>
      </c>
      <c r="I876" s="135">
        <f t="shared" si="13"/>
        <v>2.04</v>
      </c>
    </row>
    <row r="877" spans="2:9" ht="12.75">
      <c r="B877">
        <v>873</v>
      </c>
      <c r="C877" s="136">
        <v>1.23</v>
      </c>
      <c r="D877" s="136">
        <v>1.32</v>
      </c>
      <c r="E877" s="136">
        <v>1.54</v>
      </c>
      <c r="F877" s="136">
        <v>1.94</v>
      </c>
      <c r="G877" s="136">
        <v>1.94</v>
      </c>
      <c r="H877" s="136">
        <v>2.14</v>
      </c>
      <c r="I877" s="135">
        <f t="shared" si="13"/>
        <v>2.04</v>
      </c>
    </row>
    <row r="878" spans="2:9" ht="12.75">
      <c r="B878">
        <v>874</v>
      </c>
      <c r="C878" s="136">
        <v>1.23</v>
      </c>
      <c r="D878" s="136">
        <v>1.32</v>
      </c>
      <c r="E878" s="136">
        <v>1.54</v>
      </c>
      <c r="F878" s="136">
        <v>1.94</v>
      </c>
      <c r="G878" s="136">
        <v>1.94</v>
      </c>
      <c r="H878" s="136">
        <v>2.14</v>
      </c>
      <c r="I878" s="135">
        <f t="shared" si="13"/>
        <v>2.04</v>
      </c>
    </row>
    <row r="879" spans="2:9" ht="12.75">
      <c r="B879">
        <v>875</v>
      </c>
      <c r="C879" s="136">
        <v>1.23</v>
      </c>
      <c r="D879" s="136">
        <v>1.32</v>
      </c>
      <c r="E879" s="136">
        <v>1.54</v>
      </c>
      <c r="F879" s="136">
        <v>1.94</v>
      </c>
      <c r="G879" s="136">
        <v>1.94</v>
      </c>
      <c r="H879" s="136">
        <v>2.14</v>
      </c>
      <c r="I879" s="135">
        <f t="shared" si="13"/>
        <v>2.04</v>
      </c>
    </row>
    <row r="880" spans="2:9" ht="12.75">
      <c r="B880">
        <v>876</v>
      </c>
      <c r="C880" s="136">
        <v>1.23</v>
      </c>
      <c r="D880" s="136">
        <v>1.32</v>
      </c>
      <c r="E880" s="136">
        <v>1.54</v>
      </c>
      <c r="F880" s="136">
        <v>1.94</v>
      </c>
      <c r="G880" s="136">
        <v>1.94</v>
      </c>
      <c r="H880" s="136">
        <v>2.14</v>
      </c>
      <c r="I880" s="135">
        <f t="shared" si="13"/>
        <v>2.04</v>
      </c>
    </row>
    <row r="881" spans="2:9" ht="12.75">
      <c r="B881">
        <v>877</v>
      </c>
      <c r="C881" s="136">
        <v>1.23</v>
      </c>
      <c r="D881" s="136">
        <v>1.32</v>
      </c>
      <c r="E881" s="136">
        <v>1.54</v>
      </c>
      <c r="F881" s="136">
        <v>1.94</v>
      </c>
      <c r="G881" s="136">
        <v>1.94</v>
      </c>
      <c r="H881" s="136">
        <v>2.14</v>
      </c>
      <c r="I881" s="135">
        <f t="shared" si="13"/>
        <v>2.04</v>
      </c>
    </row>
    <row r="882" spans="2:9" ht="12.75">
      <c r="B882">
        <v>878</v>
      </c>
      <c r="C882" s="136">
        <v>1.23</v>
      </c>
      <c r="D882" s="136">
        <v>1.32</v>
      </c>
      <c r="E882" s="136">
        <v>1.54</v>
      </c>
      <c r="F882" s="136">
        <v>1.94</v>
      </c>
      <c r="G882" s="136">
        <v>1.94</v>
      </c>
      <c r="H882" s="136">
        <v>2.14</v>
      </c>
      <c r="I882" s="135">
        <f t="shared" si="13"/>
        <v>2.04</v>
      </c>
    </row>
    <row r="883" spans="2:9" ht="12.75">
      <c r="B883">
        <v>879</v>
      </c>
      <c r="C883" s="136">
        <v>1.23</v>
      </c>
      <c r="D883" s="136">
        <v>1.32</v>
      </c>
      <c r="E883" s="136">
        <v>1.54</v>
      </c>
      <c r="F883" s="136">
        <v>1.94</v>
      </c>
      <c r="G883" s="136">
        <v>1.94</v>
      </c>
      <c r="H883" s="136">
        <v>2.14</v>
      </c>
      <c r="I883" s="135">
        <f t="shared" si="13"/>
        <v>2.04</v>
      </c>
    </row>
    <row r="884" spans="2:9" ht="12.75">
      <c r="B884">
        <v>880</v>
      </c>
      <c r="C884" s="136">
        <v>1.23</v>
      </c>
      <c r="D884" s="136">
        <v>1.32</v>
      </c>
      <c r="E884" s="136">
        <v>1.54</v>
      </c>
      <c r="F884" s="136">
        <v>1.94</v>
      </c>
      <c r="G884" s="136">
        <v>1.94</v>
      </c>
      <c r="H884" s="136">
        <v>2.14</v>
      </c>
      <c r="I884" s="135">
        <f t="shared" si="13"/>
        <v>2.04</v>
      </c>
    </row>
    <row r="885" spans="2:9" ht="12.75">
      <c r="B885">
        <v>881</v>
      </c>
      <c r="C885" s="136">
        <v>1.23</v>
      </c>
      <c r="D885" s="136">
        <v>1.32</v>
      </c>
      <c r="E885" s="136">
        <v>1.54</v>
      </c>
      <c r="F885" s="136">
        <v>1.94</v>
      </c>
      <c r="G885" s="136">
        <v>1.94</v>
      </c>
      <c r="H885" s="136">
        <v>2.14</v>
      </c>
      <c r="I885" s="135">
        <f t="shared" si="13"/>
        <v>2.04</v>
      </c>
    </row>
    <row r="886" spans="2:9" ht="12.75">
      <c r="B886">
        <v>882</v>
      </c>
      <c r="C886" s="136">
        <v>1.23</v>
      </c>
      <c r="D886" s="136">
        <v>1.32</v>
      </c>
      <c r="E886" s="136">
        <v>1.54</v>
      </c>
      <c r="F886" s="136">
        <v>1.94</v>
      </c>
      <c r="G886" s="136">
        <v>1.94</v>
      </c>
      <c r="H886" s="136">
        <v>2.14</v>
      </c>
      <c r="I886" s="135">
        <f t="shared" si="13"/>
        <v>2.04</v>
      </c>
    </row>
    <row r="887" spans="2:9" ht="12.75">
      <c r="B887">
        <v>883</v>
      </c>
      <c r="C887" s="136">
        <v>1.23</v>
      </c>
      <c r="D887" s="136">
        <v>1.32</v>
      </c>
      <c r="E887" s="136">
        <v>1.54</v>
      </c>
      <c r="F887" s="136">
        <v>1.94</v>
      </c>
      <c r="G887" s="136">
        <v>1.94</v>
      </c>
      <c r="H887" s="136">
        <v>2.14</v>
      </c>
      <c r="I887" s="135">
        <f t="shared" si="13"/>
        <v>2.04</v>
      </c>
    </row>
    <row r="888" spans="2:9" ht="12.75">
      <c r="B888">
        <v>884</v>
      </c>
      <c r="C888" s="136">
        <v>1.23</v>
      </c>
      <c r="D888" s="136">
        <v>1.32</v>
      </c>
      <c r="E888" s="136">
        <v>1.54</v>
      </c>
      <c r="F888" s="136">
        <v>1.94</v>
      </c>
      <c r="G888" s="136">
        <v>1.94</v>
      </c>
      <c r="H888" s="136">
        <v>2.14</v>
      </c>
      <c r="I888" s="135">
        <f t="shared" si="13"/>
        <v>2.04</v>
      </c>
    </row>
    <row r="889" spans="2:9" ht="12.75">
      <c r="B889">
        <v>885</v>
      </c>
      <c r="C889" s="136">
        <v>1.23</v>
      </c>
      <c r="D889" s="136">
        <v>1.32</v>
      </c>
      <c r="E889" s="136">
        <v>1.54</v>
      </c>
      <c r="F889" s="136">
        <v>1.94</v>
      </c>
      <c r="G889" s="136">
        <v>1.94</v>
      </c>
      <c r="H889" s="136">
        <v>2.14</v>
      </c>
      <c r="I889" s="135">
        <f t="shared" si="13"/>
        <v>2.04</v>
      </c>
    </row>
    <row r="890" spans="2:9" ht="12.75">
      <c r="B890">
        <v>886</v>
      </c>
      <c r="C890" s="136">
        <v>1.23</v>
      </c>
      <c r="D890" s="136">
        <v>1.32</v>
      </c>
      <c r="E890" s="136">
        <v>1.54</v>
      </c>
      <c r="F890" s="136">
        <v>1.94</v>
      </c>
      <c r="G890" s="136">
        <v>1.94</v>
      </c>
      <c r="H890" s="136">
        <v>2.14</v>
      </c>
      <c r="I890" s="135">
        <f t="shared" si="13"/>
        <v>2.04</v>
      </c>
    </row>
    <row r="891" spans="2:9" ht="12.75">
      <c r="B891">
        <v>887</v>
      </c>
      <c r="C891" s="136">
        <v>1.23</v>
      </c>
      <c r="D891" s="136">
        <v>1.32</v>
      </c>
      <c r="E891" s="136">
        <v>1.54</v>
      </c>
      <c r="F891" s="136">
        <v>1.94</v>
      </c>
      <c r="G891" s="136">
        <v>1.94</v>
      </c>
      <c r="H891" s="136">
        <v>2.14</v>
      </c>
      <c r="I891" s="135">
        <f t="shared" si="13"/>
        <v>2.04</v>
      </c>
    </row>
    <row r="892" spans="2:9" ht="12.75">
      <c r="B892">
        <v>888</v>
      </c>
      <c r="C892" s="136">
        <v>1.23</v>
      </c>
      <c r="D892" s="136">
        <v>1.32</v>
      </c>
      <c r="E892" s="136">
        <v>1.54</v>
      </c>
      <c r="F892" s="136">
        <v>1.94</v>
      </c>
      <c r="G892" s="136">
        <v>1.94</v>
      </c>
      <c r="H892" s="136">
        <v>2.14</v>
      </c>
      <c r="I892" s="135">
        <f t="shared" si="13"/>
        <v>2.04</v>
      </c>
    </row>
    <row r="893" spans="2:9" ht="12.75">
      <c r="B893">
        <v>889</v>
      </c>
      <c r="C893" s="136">
        <v>1.23</v>
      </c>
      <c r="D893" s="136">
        <v>1.32</v>
      </c>
      <c r="E893" s="136">
        <v>1.54</v>
      </c>
      <c r="F893" s="136">
        <v>1.94</v>
      </c>
      <c r="G893" s="136">
        <v>1.94</v>
      </c>
      <c r="H893" s="136">
        <v>2.14</v>
      </c>
      <c r="I893" s="135">
        <f t="shared" si="13"/>
        <v>2.04</v>
      </c>
    </row>
    <row r="894" spans="2:9" ht="12.75">
      <c r="B894">
        <v>890</v>
      </c>
      <c r="C894" s="136">
        <v>1.23</v>
      </c>
      <c r="D894" s="136">
        <v>1.32</v>
      </c>
      <c r="E894" s="136">
        <v>1.54</v>
      </c>
      <c r="F894" s="136">
        <v>1.94</v>
      </c>
      <c r="G894" s="136">
        <v>1.94</v>
      </c>
      <c r="H894" s="136">
        <v>2.14</v>
      </c>
      <c r="I894" s="135">
        <f t="shared" si="13"/>
        <v>2.04</v>
      </c>
    </row>
    <row r="895" spans="2:9" ht="12.75">
      <c r="B895">
        <v>891</v>
      </c>
      <c r="C895" s="136">
        <v>1.23</v>
      </c>
      <c r="D895" s="136">
        <v>1.32</v>
      </c>
      <c r="E895" s="136">
        <v>1.54</v>
      </c>
      <c r="F895" s="136">
        <v>1.94</v>
      </c>
      <c r="G895" s="136">
        <v>1.94</v>
      </c>
      <c r="H895" s="136">
        <v>2.14</v>
      </c>
      <c r="I895" s="135">
        <f t="shared" si="13"/>
        <v>2.04</v>
      </c>
    </row>
    <row r="896" spans="2:9" ht="12.75">
      <c r="B896">
        <v>892</v>
      </c>
      <c r="C896" s="136">
        <v>1.23</v>
      </c>
      <c r="D896" s="136">
        <v>1.32</v>
      </c>
      <c r="E896" s="136">
        <v>1.54</v>
      </c>
      <c r="F896" s="136">
        <v>1.94</v>
      </c>
      <c r="G896" s="136">
        <v>1.94</v>
      </c>
      <c r="H896" s="136">
        <v>2.14</v>
      </c>
      <c r="I896" s="135">
        <f t="shared" si="13"/>
        <v>2.04</v>
      </c>
    </row>
    <row r="897" spans="2:9" ht="12.75">
      <c r="B897">
        <v>893</v>
      </c>
      <c r="C897" s="136">
        <v>1.23</v>
      </c>
      <c r="D897" s="136">
        <v>1.32</v>
      </c>
      <c r="E897" s="136">
        <v>1.54</v>
      </c>
      <c r="F897" s="136">
        <v>1.94</v>
      </c>
      <c r="G897" s="136">
        <v>1.94</v>
      </c>
      <c r="H897" s="136">
        <v>2.14</v>
      </c>
      <c r="I897" s="135">
        <f t="shared" si="13"/>
        <v>2.04</v>
      </c>
    </row>
    <row r="898" spans="2:9" ht="12.75">
      <c r="B898">
        <v>894</v>
      </c>
      <c r="C898" s="136">
        <v>1.23</v>
      </c>
      <c r="D898" s="136">
        <v>1.32</v>
      </c>
      <c r="E898" s="136">
        <v>1.54</v>
      </c>
      <c r="F898" s="136">
        <v>1.94</v>
      </c>
      <c r="G898" s="136">
        <v>1.94</v>
      </c>
      <c r="H898" s="136">
        <v>2.14</v>
      </c>
      <c r="I898" s="135">
        <f t="shared" si="13"/>
        <v>2.04</v>
      </c>
    </row>
    <row r="899" spans="2:9" ht="12.75">
      <c r="B899">
        <v>895</v>
      </c>
      <c r="C899" s="136">
        <v>1.23</v>
      </c>
      <c r="D899" s="136">
        <v>1.32</v>
      </c>
      <c r="E899" s="136">
        <v>1.54</v>
      </c>
      <c r="F899" s="136">
        <v>1.94</v>
      </c>
      <c r="G899" s="136">
        <v>1.94</v>
      </c>
      <c r="H899" s="136">
        <v>2.14</v>
      </c>
      <c r="I899" s="135">
        <f t="shared" si="13"/>
        <v>2.04</v>
      </c>
    </row>
    <row r="900" spans="2:9" ht="12.75">
      <c r="B900">
        <v>896</v>
      </c>
      <c r="C900" s="136">
        <v>1.23</v>
      </c>
      <c r="D900" s="136">
        <v>1.32</v>
      </c>
      <c r="E900" s="136">
        <v>1.54</v>
      </c>
      <c r="F900" s="136">
        <v>1.94</v>
      </c>
      <c r="G900" s="136">
        <v>1.94</v>
      </c>
      <c r="H900" s="136">
        <v>2.14</v>
      </c>
      <c r="I900" s="135">
        <f t="shared" si="13"/>
        <v>2.04</v>
      </c>
    </row>
    <row r="901" spans="2:9" ht="12.75">
      <c r="B901">
        <v>897</v>
      </c>
      <c r="C901" s="136">
        <v>1.23</v>
      </c>
      <c r="D901" s="136">
        <v>1.32</v>
      </c>
      <c r="E901" s="136">
        <v>1.54</v>
      </c>
      <c r="F901" s="136">
        <v>1.94</v>
      </c>
      <c r="G901" s="136">
        <v>1.94</v>
      </c>
      <c r="H901" s="136">
        <v>2.14</v>
      </c>
      <c r="I901" s="135">
        <f aca="true" t="shared" si="14" ref="I901:I964">AVERAGE(F901,H901)</f>
        <v>2.04</v>
      </c>
    </row>
    <row r="902" spans="2:9" ht="12.75">
      <c r="B902">
        <v>898</v>
      </c>
      <c r="C902" s="136">
        <v>1.23</v>
      </c>
      <c r="D902" s="136">
        <v>1.32</v>
      </c>
      <c r="E902" s="136">
        <v>1.54</v>
      </c>
      <c r="F902" s="136">
        <v>1.94</v>
      </c>
      <c r="G902" s="136">
        <v>1.94</v>
      </c>
      <c r="H902" s="136">
        <v>2.14</v>
      </c>
      <c r="I902" s="135">
        <f t="shared" si="14"/>
        <v>2.04</v>
      </c>
    </row>
    <row r="903" spans="2:9" ht="12.75">
      <c r="B903">
        <v>899</v>
      </c>
      <c r="C903" s="136">
        <v>1.23</v>
      </c>
      <c r="D903" s="136">
        <v>1.32</v>
      </c>
      <c r="E903" s="136">
        <v>1.54</v>
      </c>
      <c r="F903" s="136">
        <v>1.94</v>
      </c>
      <c r="G903" s="136">
        <v>1.94</v>
      </c>
      <c r="H903" s="136">
        <v>2.14</v>
      </c>
      <c r="I903" s="135">
        <f t="shared" si="14"/>
        <v>2.04</v>
      </c>
    </row>
    <row r="904" spans="2:9" ht="12.75">
      <c r="B904">
        <v>900</v>
      </c>
      <c r="C904" s="136">
        <v>1.23</v>
      </c>
      <c r="D904" s="136">
        <v>1.32</v>
      </c>
      <c r="E904" s="136">
        <v>1.54</v>
      </c>
      <c r="F904" s="136">
        <v>1.94</v>
      </c>
      <c r="G904" s="136">
        <v>1.94</v>
      </c>
      <c r="H904" s="136">
        <v>2.14</v>
      </c>
      <c r="I904" s="135">
        <f t="shared" si="14"/>
        <v>2.04</v>
      </c>
    </row>
    <row r="905" spans="2:9" ht="12.75">
      <c r="B905">
        <v>901</v>
      </c>
      <c r="C905" s="136">
        <v>1.23</v>
      </c>
      <c r="D905" s="136">
        <v>1.32</v>
      </c>
      <c r="E905" s="136">
        <v>1.54</v>
      </c>
      <c r="F905" s="136">
        <v>1.94</v>
      </c>
      <c r="G905" s="136">
        <v>1.94</v>
      </c>
      <c r="H905" s="136">
        <v>2.14</v>
      </c>
      <c r="I905" s="135">
        <f t="shared" si="14"/>
        <v>2.04</v>
      </c>
    </row>
    <row r="906" spans="2:9" ht="12.75">
      <c r="B906">
        <v>902</v>
      </c>
      <c r="C906" s="136">
        <v>1.23</v>
      </c>
      <c r="D906" s="136">
        <v>1.32</v>
      </c>
      <c r="E906" s="136">
        <v>1.54</v>
      </c>
      <c r="F906" s="136">
        <v>1.94</v>
      </c>
      <c r="G906" s="136">
        <v>1.94</v>
      </c>
      <c r="H906" s="136">
        <v>2.14</v>
      </c>
      <c r="I906" s="135">
        <f t="shared" si="14"/>
        <v>2.04</v>
      </c>
    </row>
    <row r="907" spans="2:9" ht="12.75">
      <c r="B907">
        <v>903</v>
      </c>
      <c r="C907" s="136">
        <v>1.23</v>
      </c>
      <c r="D907" s="136">
        <v>1.32</v>
      </c>
      <c r="E907" s="136">
        <v>1.54</v>
      </c>
      <c r="F907" s="136">
        <v>1.94</v>
      </c>
      <c r="G907" s="136">
        <v>1.94</v>
      </c>
      <c r="H907" s="136">
        <v>2.14</v>
      </c>
      <c r="I907" s="135">
        <f t="shared" si="14"/>
        <v>2.04</v>
      </c>
    </row>
    <row r="908" spans="2:9" ht="12.75">
      <c r="B908">
        <v>904</v>
      </c>
      <c r="C908" s="136">
        <v>1.23</v>
      </c>
      <c r="D908" s="136">
        <v>1.32</v>
      </c>
      <c r="E908" s="136">
        <v>1.54</v>
      </c>
      <c r="F908" s="136">
        <v>1.94</v>
      </c>
      <c r="G908" s="136">
        <v>1.94</v>
      </c>
      <c r="H908" s="136">
        <v>2.14</v>
      </c>
      <c r="I908" s="135">
        <f t="shared" si="14"/>
        <v>2.04</v>
      </c>
    </row>
    <row r="909" spans="2:9" ht="12.75">
      <c r="B909">
        <v>905</v>
      </c>
      <c r="C909" s="136">
        <v>1.23</v>
      </c>
      <c r="D909" s="136">
        <v>1.32</v>
      </c>
      <c r="E909" s="136">
        <v>1.54</v>
      </c>
      <c r="F909" s="136">
        <v>1.94</v>
      </c>
      <c r="G909" s="136">
        <v>1.94</v>
      </c>
      <c r="H909" s="136">
        <v>2.14</v>
      </c>
      <c r="I909" s="135">
        <f t="shared" si="14"/>
        <v>2.04</v>
      </c>
    </row>
    <row r="910" spans="2:9" ht="12.75">
      <c r="B910">
        <v>906</v>
      </c>
      <c r="C910" s="136">
        <v>1.23</v>
      </c>
      <c r="D910" s="136">
        <v>1.32</v>
      </c>
      <c r="E910" s="136">
        <v>1.54</v>
      </c>
      <c r="F910" s="136">
        <v>1.94</v>
      </c>
      <c r="G910" s="136">
        <v>1.94</v>
      </c>
      <c r="H910" s="136">
        <v>2.14</v>
      </c>
      <c r="I910" s="135">
        <f t="shared" si="14"/>
        <v>2.04</v>
      </c>
    </row>
    <row r="911" spans="2:9" ht="12.75">
      <c r="B911">
        <v>907</v>
      </c>
      <c r="C911" s="136">
        <v>1.23</v>
      </c>
      <c r="D911" s="136">
        <v>1.32</v>
      </c>
      <c r="E911" s="136">
        <v>1.54</v>
      </c>
      <c r="F911" s="136">
        <v>1.94</v>
      </c>
      <c r="G911" s="136">
        <v>1.94</v>
      </c>
      <c r="H911" s="136">
        <v>2.14</v>
      </c>
      <c r="I911" s="135">
        <f t="shared" si="14"/>
        <v>2.04</v>
      </c>
    </row>
    <row r="912" spans="2:9" ht="12.75">
      <c r="B912">
        <v>908</v>
      </c>
      <c r="C912" s="136">
        <v>1.23</v>
      </c>
      <c r="D912" s="136">
        <v>1.32</v>
      </c>
      <c r="E912" s="136">
        <v>1.54</v>
      </c>
      <c r="F912" s="136">
        <v>1.94</v>
      </c>
      <c r="G912" s="136">
        <v>1.94</v>
      </c>
      <c r="H912" s="136">
        <v>2.14</v>
      </c>
      <c r="I912" s="135">
        <f t="shared" si="14"/>
        <v>2.04</v>
      </c>
    </row>
    <row r="913" spans="2:9" ht="12.75">
      <c r="B913">
        <v>909</v>
      </c>
      <c r="C913" s="136">
        <v>1.23</v>
      </c>
      <c r="D913" s="136">
        <v>1.32</v>
      </c>
      <c r="E913" s="136">
        <v>1.54</v>
      </c>
      <c r="F913" s="136">
        <v>1.94</v>
      </c>
      <c r="G913" s="136">
        <v>1.94</v>
      </c>
      <c r="H913" s="136">
        <v>2.14</v>
      </c>
      <c r="I913" s="135">
        <f t="shared" si="14"/>
        <v>2.04</v>
      </c>
    </row>
    <row r="914" spans="2:9" ht="12.75">
      <c r="B914">
        <v>910</v>
      </c>
      <c r="C914" s="136">
        <v>1.23</v>
      </c>
      <c r="D914" s="136">
        <v>1.32</v>
      </c>
      <c r="E914" s="136">
        <v>1.54</v>
      </c>
      <c r="F914" s="136">
        <v>1.94</v>
      </c>
      <c r="G914" s="136">
        <v>1.94</v>
      </c>
      <c r="H914" s="136">
        <v>2.14</v>
      </c>
      <c r="I914" s="135">
        <f t="shared" si="14"/>
        <v>2.04</v>
      </c>
    </row>
    <row r="915" spans="2:9" ht="12.75">
      <c r="B915">
        <v>911</v>
      </c>
      <c r="C915" s="136">
        <v>1.23</v>
      </c>
      <c r="D915" s="136">
        <v>1.32</v>
      </c>
      <c r="E915" s="136">
        <v>1.54</v>
      </c>
      <c r="F915" s="136">
        <v>1.94</v>
      </c>
      <c r="G915" s="136">
        <v>1.94</v>
      </c>
      <c r="H915" s="136">
        <v>2.14</v>
      </c>
      <c r="I915" s="135">
        <f t="shared" si="14"/>
        <v>2.04</v>
      </c>
    </row>
    <row r="916" spans="2:9" ht="12.75">
      <c r="B916">
        <v>912</v>
      </c>
      <c r="C916" s="136">
        <v>1.23</v>
      </c>
      <c r="D916" s="136">
        <v>1.32</v>
      </c>
      <c r="E916" s="136">
        <v>1.54</v>
      </c>
      <c r="F916" s="136">
        <v>1.94</v>
      </c>
      <c r="G916" s="136">
        <v>1.94</v>
      </c>
      <c r="H916" s="136">
        <v>2.14</v>
      </c>
      <c r="I916" s="135">
        <f t="shared" si="14"/>
        <v>2.04</v>
      </c>
    </row>
    <row r="917" spans="2:9" ht="12.75">
      <c r="B917">
        <v>913</v>
      </c>
      <c r="C917" s="136">
        <v>1.23</v>
      </c>
      <c r="D917" s="136">
        <v>1.32</v>
      </c>
      <c r="E917" s="136">
        <v>1.54</v>
      </c>
      <c r="F917" s="136">
        <v>1.94</v>
      </c>
      <c r="G917" s="136">
        <v>1.94</v>
      </c>
      <c r="H917" s="136">
        <v>2.14</v>
      </c>
      <c r="I917" s="135">
        <f t="shared" si="14"/>
        <v>2.04</v>
      </c>
    </row>
    <row r="918" spans="2:9" ht="12.75">
      <c r="B918">
        <v>914</v>
      </c>
      <c r="C918" s="136">
        <v>1.23</v>
      </c>
      <c r="D918" s="136">
        <v>1.32</v>
      </c>
      <c r="E918" s="136">
        <v>1.54</v>
      </c>
      <c r="F918" s="136">
        <v>1.94</v>
      </c>
      <c r="G918" s="136">
        <v>1.94</v>
      </c>
      <c r="H918" s="136">
        <v>2.14</v>
      </c>
      <c r="I918" s="135">
        <f t="shared" si="14"/>
        <v>2.04</v>
      </c>
    </row>
    <row r="919" spans="2:9" ht="12.75">
      <c r="B919">
        <v>915</v>
      </c>
      <c r="C919" s="136">
        <v>1.23</v>
      </c>
      <c r="D919" s="136">
        <v>1.32</v>
      </c>
      <c r="E919" s="136">
        <v>1.54</v>
      </c>
      <c r="F919" s="136">
        <v>1.94</v>
      </c>
      <c r="G919" s="136">
        <v>1.94</v>
      </c>
      <c r="H919" s="136">
        <v>2.14</v>
      </c>
      <c r="I919" s="135">
        <f t="shared" si="14"/>
        <v>2.04</v>
      </c>
    </row>
    <row r="920" spans="2:9" ht="12.75">
      <c r="B920">
        <v>916</v>
      </c>
      <c r="C920" s="136">
        <v>1.23</v>
      </c>
      <c r="D920" s="136">
        <v>1.32</v>
      </c>
      <c r="E920" s="136">
        <v>1.54</v>
      </c>
      <c r="F920" s="136">
        <v>1.94</v>
      </c>
      <c r="G920" s="136">
        <v>1.94</v>
      </c>
      <c r="H920" s="136">
        <v>2.14</v>
      </c>
      <c r="I920" s="135">
        <f t="shared" si="14"/>
        <v>2.04</v>
      </c>
    </row>
    <row r="921" spans="2:9" ht="12.75">
      <c r="B921">
        <v>917</v>
      </c>
      <c r="C921" s="136">
        <v>1.23</v>
      </c>
      <c r="D921" s="136">
        <v>1.32</v>
      </c>
      <c r="E921" s="136">
        <v>1.54</v>
      </c>
      <c r="F921" s="136">
        <v>1.94</v>
      </c>
      <c r="G921" s="136">
        <v>1.94</v>
      </c>
      <c r="H921" s="136">
        <v>2.14</v>
      </c>
      <c r="I921" s="135">
        <f t="shared" si="14"/>
        <v>2.04</v>
      </c>
    </row>
    <row r="922" spans="2:9" ht="12.75">
      <c r="B922">
        <v>918</v>
      </c>
      <c r="C922" s="136">
        <v>1.23</v>
      </c>
      <c r="D922" s="136">
        <v>1.32</v>
      </c>
      <c r="E922" s="136">
        <v>1.54</v>
      </c>
      <c r="F922" s="136">
        <v>1.94</v>
      </c>
      <c r="G922" s="136">
        <v>1.94</v>
      </c>
      <c r="H922" s="136">
        <v>2.14</v>
      </c>
      <c r="I922" s="135">
        <f t="shared" si="14"/>
        <v>2.04</v>
      </c>
    </row>
    <row r="923" spans="2:9" ht="12.75">
      <c r="B923">
        <v>919</v>
      </c>
      <c r="C923" s="136">
        <v>1.23</v>
      </c>
      <c r="D923" s="136">
        <v>1.32</v>
      </c>
      <c r="E923" s="136">
        <v>1.54</v>
      </c>
      <c r="F923" s="136">
        <v>1.94</v>
      </c>
      <c r="G923" s="136">
        <v>1.94</v>
      </c>
      <c r="H923" s="136">
        <v>2.14</v>
      </c>
      <c r="I923" s="135">
        <f t="shared" si="14"/>
        <v>2.04</v>
      </c>
    </row>
    <row r="924" spans="2:9" ht="12.75">
      <c r="B924">
        <v>920</v>
      </c>
      <c r="C924" s="136">
        <v>1.23</v>
      </c>
      <c r="D924" s="136">
        <v>1.32</v>
      </c>
      <c r="E924" s="136">
        <v>1.54</v>
      </c>
      <c r="F924" s="136">
        <v>1.94</v>
      </c>
      <c r="G924" s="136">
        <v>1.94</v>
      </c>
      <c r="H924" s="136">
        <v>2.14</v>
      </c>
      <c r="I924" s="135">
        <f t="shared" si="14"/>
        <v>2.04</v>
      </c>
    </row>
    <row r="925" spans="2:9" ht="12.75">
      <c r="B925">
        <v>921</v>
      </c>
      <c r="C925" s="136">
        <v>1.23</v>
      </c>
      <c r="D925" s="136">
        <v>1.32</v>
      </c>
      <c r="E925" s="136">
        <v>1.54</v>
      </c>
      <c r="F925" s="136">
        <v>1.94</v>
      </c>
      <c r="G925" s="136">
        <v>1.94</v>
      </c>
      <c r="H925" s="136">
        <v>2.14</v>
      </c>
      <c r="I925" s="135">
        <f t="shared" si="14"/>
        <v>2.04</v>
      </c>
    </row>
    <row r="926" spans="2:9" ht="12.75">
      <c r="B926">
        <v>922</v>
      </c>
      <c r="C926" s="136">
        <v>1.23</v>
      </c>
      <c r="D926" s="136">
        <v>1.32</v>
      </c>
      <c r="E926" s="136">
        <v>1.54</v>
      </c>
      <c r="F926" s="136">
        <v>1.94</v>
      </c>
      <c r="G926" s="136">
        <v>1.94</v>
      </c>
      <c r="H926" s="136">
        <v>2.14</v>
      </c>
      <c r="I926" s="135">
        <f t="shared" si="14"/>
        <v>2.04</v>
      </c>
    </row>
    <row r="927" spans="2:9" ht="12.75">
      <c r="B927">
        <v>923</v>
      </c>
      <c r="C927" s="136">
        <v>1.23</v>
      </c>
      <c r="D927" s="136">
        <v>1.32</v>
      </c>
      <c r="E927" s="136">
        <v>1.54</v>
      </c>
      <c r="F927" s="136">
        <v>1.94</v>
      </c>
      <c r="G927" s="136">
        <v>1.94</v>
      </c>
      <c r="H927" s="136">
        <v>2.14</v>
      </c>
      <c r="I927" s="135">
        <f t="shared" si="14"/>
        <v>2.04</v>
      </c>
    </row>
    <row r="928" spans="2:9" ht="12.75">
      <c r="B928">
        <v>924</v>
      </c>
      <c r="C928" s="136">
        <v>1.23</v>
      </c>
      <c r="D928" s="136">
        <v>1.32</v>
      </c>
      <c r="E928" s="136">
        <v>1.54</v>
      </c>
      <c r="F928" s="136">
        <v>1.94</v>
      </c>
      <c r="G928" s="136">
        <v>1.94</v>
      </c>
      <c r="H928" s="136">
        <v>2.14</v>
      </c>
      <c r="I928" s="135">
        <f t="shared" si="14"/>
        <v>2.04</v>
      </c>
    </row>
    <row r="929" spans="2:9" ht="12.75">
      <c r="B929">
        <v>925</v>
      </c>
      <c r="C929" s="136">
        <v>1.23</v>
      </c>
      <c r="D929" s="136">
        <v>1.32</v>
      </c>
      <c r="E929" s="136">
        <v>1.54</v>
      </c>
      <c r="F929" s="136">
        <v>1.94</v>
      </c>
      <c r="G929" s="136">
        <v>1.94</v>
      </c>
      <c r="H929" s="136">
        <v>2.14</v>
      </c>
      <c r="I929" s="135">
        <f t="shared" si="14"/>
        <v>2.04</v>
      </c>
    </row>
    <row r="930" spans="2:9" ht="12.75">
      <c r="B930">
        <v>926</v>
      </c>
      <c r="C930" s="136">
        <v>1.23</v>
      </c>
      <c r="D930" s="136">
        <v>1.32</v>
      </c>
      <c r="E930" s="136">
        <v>1.54</v>
      </c>
      <c r="F930" s="136">
        <v>1.94</v>
      </c>
      <c r="G930" s="136">
        <v>1.94</v>
      </c>
      <c r="H930" s="136">
        <v>2.14</v>
      </c>
      <c r="I930" s="135">
        <f t="shared" si="14"/>
        <v>2.04</v>
      </c>
    </row>
    <row r="931" spans="2:9" ht="12.75">
      <c r="B931">
        <v>927</v>
      </c>
      <c r="C931" s="136">
        <v>1.23</v>
      </c>
      <c r="D931" s="136">
        <v>1.32</v>
      </c>
      <c r="E931" s="136">
        <v>1.54</v>
      </c>
      <c r="F931" s="136">
        <v>1.94</v>
      </c>
      <c r="G931" s="136">
        <v>1.94</v>
      </c>
      <c r="H931" s="136">
        <v>2.14</v>
      </c>
      <c r="I931" s="135">
        <f t="shared" si="14"/>
        <v>2.04</v>
      </c>
    </row>
    <row r="932" spans="2:9" ht="12.75">
      <c r="B932">
        <v>928</v>
      </c>
      <c r="C932" s="136">
        <v>1.23</v>
      </c>
      <c r="D932" s="136">
        <v>1.32</v>
      </c>
      <c r="E932" s="136">
        <v>1.54</v>
      </c>
      <c r="F932" s="136">
        <v>1.94</v>
      </c>
      <c r="G932" s="136">
        <v>1.94</v>
      </c>
      <c r="H932" s="136">
        <v>2.14</v>
      </c>
      <c r="I932" s="135">
        <f t="shared" si="14"/>
        <v>2.04</v>
      </c>
    </row>
    <row r="933" spans="2:9" ht="12.75">
      <c r="B933">
        <v>929</v>
      </c>
      <c r="C933" s="136">
        <v>1.23</v>
      </c>
      <c r="D933" s="136">
        <v>1.32</v>
      </c>
      <c r="E933" s="136">
        <v>1.54</v>
      </c>
      <c r="F933" s="136">
        <v>1.94</v>
      </c>
      <c r="G933" s="136">
        <v>1.94</v>
      </c>
      <c r="H933" s="136">
        <v>2.14</v>
      </c>
      <c r="I933" s="135">
        <f t="shared" si="14"/>
        <v>2.04</v>
      </c>
    </row>
    <row r="934" spans="2:9" ht="12.75">
      <c r="B934">
        <v>930</v>
      </c>
      <c r="C934" s="136">
        <v>1.23</v>
      </c>
      <c r="D934" s="136">
        <v>1.32</v>
      </c>
      <c r="E934" s="136">
        <v>1.54</v>
      </c>
      <c r="F934" s="136">
        <v>1.94</v>
      </c>
      <c r="G934" s="136">
        <v>1.94</v>
      </c>
      <c r="H934" s="136">
        <v>2.14</v>
      </c>
      <c r="I934" s="135">
        <f t="shared" si="14"/>
        <v>2.04</v>
      </c>
    </row>
    <row r="935" spans="2:9" ht="12.75">
      <c r="B935">
        <v>931</v>
      </c>
      <c r="C935" s="136">
        <v>1.23</v>
      </c>
      <c r="D935" s="136">
        <v>1.32</v>
      </c>
      <c r="E935" s="136">
        <v>1.54</v>
      </c>
      <c r="F935" s="136">
        <v>1.94</v>
      </c>
      <c r="G935" s="136">
        <v>1.94</v>
      </c>
      <c r="H935" s="136">
        <v>2.14</v>
      </c>
      <c r="I935" s="135">
        <f t="shared" si="14"/>
        <v>2.04</v>
      </c>
    </row>
    <row r="936" spans="2:9" ht="12.75">
      <c r="B936">
        <v>932</v>
      </c>
      <c r="C936" s="136">
        <v>1.23</v>
      </c>
      <c r="D936" s="136">
        <v>1.32</v>
      </c>
      <c r="E936" s="136">
        <v>1.54</v>
      </c>
      <c r="F936" s="136">
        <v>1.94</v>
      </c>
      <c r="G936" s="136">
        <v>1.94</v>
      </c>
      <c r="H936" s="136">
        <v>2.14</v>
      </c>
      <c r="I936" s="135">
        <f t="shared" si="14"/>
        <v>2.04</v>
      </c>
    </row>
    <row r="937" spans="2:9" ht="12.75">
      <c r="B937">
        <v>933</v>
      </c>
      <c r="C937" s="136">
        <v>1.23</v>
      </c>
      <c r="D937" s="136">
        <v>1.32</v>
      </c>
      <c r="E937" s="136">
        <v>1.54</v>
      </c>
      <c r="F937" s="136">
        <v>1.94</v>
      </c>
      <c r="G937" s="136">
        <v>1.94</v>
      </c>
      <c r="H937" s="136">
        <v>2.14</v>
      </c>
      <c r="I937" s="135">
        <f t="shared" si="14"/>
        <v>2.04</v>
      </c>
    </row>
    <row r="938" spans="2:9" ht="12.75">
      <c r="B938">
        <v>934</v>
      </c>
      <c r="C938" s="136">
        <v>1.23</v>
      </c>
      <c r="D938" s="136">
        <v>1.32</v>
      </c>
      <c r="E938" s="136">
        <v>1.54</v>
      </c>
      <c r="F938" s="136">
        <v>1.94</v>
      </c>
      <c r="G938" s="136">
        <v>1.94</v>
      </c>
      <c r="H938" s="136">
        <v>2.14</v>
      </c>
      <c r="I938" s="135">
        <f t="shared" si="14"/>
        <v>2.04</v>
      </c>
    </row>
    <row r="939" spans="2:9" ht="12.75">
      <c r="B939">
        <v>935</v>
      </c>
      <c r="C939" s="136">
        <v>1.23</v>
      </c>
      <c r="D939" s="136">
        <v>1.32</v>
      </c>
      <c r="E939" s="136">
        <v>1.54</v>
      </c>
      <c r="F939" s="136">
        <v>1.94</v>
      </c>
      <c r="G939" s="136">
        <v>1.94</v>
      </c>
      <c r="H939" s="136">
        <v>2.14</v>
      </c>
      <c r="I939" s="135">
        <f t="shared" si="14"/>
        <v>2.04</v>
      </c>
    </row>
    <row r="940" spans="2:9" ht="12.75">
      <c r="B940">
        <v>936</v>
      </c>
      <c r="C940" s="136">
        <v>1.23</v>
      </c>
      <c r="D940" s="136">
        <v>1.32</v>
      </c>
      <c r="E940" s="136">
        <v>1.54</v>
      </c>
      <c r="F940" s="136">
        <v>1.94</v>
      </c>
      <c r="G940" s="136">
        <v>1.94</v>
      </c>
      <c r="H940" s="136">
        <v>2.14</v>
      </c>
      <c r="I940" s="135">
        <f t="shared" si="14"/>
        <v>2.04</v>
      </c>
    </row>
    <row r="941" spans="2:9" ht="12.75">
      <c r="B941">
        <v>937</v>
      </c>
      <c r="C941" s="136">
        <v>1.23</v>
      </c>
      <c r="D941" s="136">
        <v>1.32</v>
      </c>
      <c r="E941" s="136">
        <v>1.54</v>
      </c>
      <c r="F941" s="136">
        <v>1.94</v>
      </c>
      <c r="G941" s="136">
        <v>1.94</v>
      </c>
      <c r="H941" s="136">
        <v>2.14</v>
      </c>
      <c r="I941" s="135">
        <f t="shared" si="14"/>
        <v>2.04</v>
      </c>
    </row>
    <row r="942" spans="2:9" ht="12.75">
      <c r="B942">
        <v>938</v>
      </c>
      <c r="C942" s="136">
        <v>1.23</v>
      </c>
      <c r="D942" s="136">
        <v>1.32</v>
      </c>
      <c r="E942" s="136">
        <v>1.54</v>
      </c>
      <c r="F942" s="136">
        <v>1.94</v>
      </c>
      <c r="G942" s="136">
        <v>1.94</v>
      </c>
      <c r="H942" s="136">
        <v>2.14</v>
      </c>
      <c r="I942" s="135">
        <f t="shared" si="14"/>
        <v>2.04</v>
      </c>
    </row>
    <row r="943" spans="2:9" ht="12.75">
      <c r="B943">
        <v>939</v>
      </c>
      <c r="C943" s="136">
        <v>1.23</v>
      </c>
      <c r="D943" s="136">
        <v>1.32</v>
      </c>
      <c r="E943" s="136">
        <v>1.54</v>
      </c>
      <c r="F943" s="136">
        <v>1.94</v>
      </c>
      <c r="G943" s="136">
        <v>1.94</v>
      </c>
      <c r="H943" s="136">
        <v>2.14</v>
      </c>
      <c r="I943" s="135">
        <f t="shared" si="14"/>
        <v>2.04</v>
      </c>
    </row>
    <row r="944" spans="2:9" ht="12.75">
      <c r="B944">
        <v>940</v>
      </c>
      <c r="C944" s="136">
        <v>1.23</v>
      </c>
      <c r="D944" s="136">
        <v>1.32</v>
      </c>
      <c r="E944" s="136">
        <v>1.54</v>
      </c>
      <c r="F944" s="136">
        <v>1.94</v>
      </c>
      <c r="G944" s="136">
        <v>1.94</v>
      </c>
      <c r="H944" s="136">
        <v>2.14</v>
      </c>
      <c r="I944" s="135">
        <f t="shared" si="14"/>
        <v>2.04</v>
      </c>
    </row>
    <row r="945" spans="2:9" ht="12.75">
      <c r="B945">
        <v>941</v>
      </c>
      <c r="C945" s="136">
        <v>1.23</v>
      </c>
      <c r="D945" s="136">
        <v>1.32</v>
      </c>
      <c r="E945" s="136">
        <v>1.54</v>
      </c>
      <c r="F945" s="136">
        <v>1.94</v>
      </c>
      <c r="G945" s="136">
        <v>1.94</v>
      </c>
      <c r="H945" s="136">
        <v>2.14</v>
      </c>
      <c r="I945" s="135">
        <f t="shared" si="14"/>
        <v>2.04</v>
      </c>
    </row>
    <row r="946" spans="2:9" ht="12.75">
      <c r="B946">
        <v>942</v>
      </c>
      <c r="C946" s="136">
        <v>1.23</v>
      </c>
      <c r="D946" s="136">
        <v>1.32</v>
      </c>
      <c r="E946" s="136">
        <v>1.54</v>
      </c>
      <c r="F946" s="136">
        <v>1.94</v>
      </c>
      <c r="G946" s="136">
        <v>1.94</v>
      </c>
      <c r="H946" s="136">
        <v>2.14</v>
      </c>
      <c r="I946" s="135">
        <f t="shared" si="14"/>
        <v>2.04</v>
      </c>
    </row>
    <row r="947" spans="2:9" ht="12.75">
      <c r="B947">
        <v>943</v>
      </c>
      <c r="C947" s="136">
        <v>1.23</v>
      </c>
      <c r="D947" s="136">
        <v>1.32</v>
      </c>
      <c r="E947" s="136">
        <v>1.54</v>
      </c>
      <c r="F947" s="136">
        <v>1.94</v>
      </c>
      <c r="G947" s="136">
        <v>1.94</v>
      </c>
      <c r="H947" s="136">
        <v>2.14</v>
      </c>
      <c r="I947" s="135">
        <f t="shared" si="14"/>
        <v>2.04</v>
      </c>
    </row>
    <row r="948" spans="2:9" ht="12.75">
      <c r="B948">
        <v>944</v>
      </c>
      <c r="C948" s="136">
        <v>1.23</v>
      </c>
      <c r="D948" s="136">
        <v>1.32</v>
      </c>
      <c r="E948" s="136">
        <v>1.54</v>
      </c>
      <c r="F948" s="136">
        <v>1.94</v>
      </c>
      <c r="G948" s="136">
        <v>1.94</v>
      </c>
      <c r="H948" s="136">
        <v>2.14</v>
      </c>
      <c r="I948" s="135">
        <f t="shared" si="14"/>
        <v>2.04</v>
      </c>
    </row>
    <row r="949" spans="2:9" ht="12.75">
      <c r="B949">
        <v>945</v>
      </c>
      <c r="C949" s="136">
        <v>1.23</v>
      </c>
      <c r="D949" s="136">
        <v>1.32</v>
      </c>
      <c r="E949" s="136">
        <v>1.54</v>
      </c>
      <c r="F949" s="136">
        <v>1.94</v>
      </c>
      <c r="G949" s="136">
        <v>1.94</v>
      </c>
      <c r="H949" s="136">
        <v>2.14</v>
      </c>
      <c r="I949" s="135">
        <f t="shared" si="14"/>
        <v>2.04</v>
      </c>
    </row>
    <row r="950" spans="2:9" ht="12.75">
      <c r="B950">
        <v>946</v>
      </c>
      <c r="C950" s="136">
        <v>1.23</v>
      </c>
      <c r="D950" s="136">
        <v>1.32</v>
      </c>
      <c r="E950" s="136">
        <v>1.54</v>
      </c>
      <c r="F950" s="136">
        <v>1.94</v>
      </c>
      <c r="G950" s="136">
        <v>1.94</v>
      </c>
      <c r="H950" s="136">
        <v>2.14</v>
      </c>
      <c r="I950" s="135">
        <f t="shared" si="14"/>
        <v>2.04</v>
      </c>
    </row>
    <row r="951" spans="2:9" ht="12.75">
      <c r="B951">
        <v>947</v>
      </c>
      <c r="C951" s="136">
        <v>1.23</v>
      </c>
      <c r="D951" s="136">
        <v>1.32</v>
      </c>
      <c r="E951" s="136">
        <v>1.54</v>
      </c>
      <c r="F951" s="136">
        <v>1.94</v>
      </c>
      <c r="G951" s="136">
        <v>1.94</v>
      </c>
      <c r="H951" s="136">
        <v>2.14</v>
      </c>
      <c r="I951" s="135">
        <f t="shared" si="14"/>
        <v>2.04</v>
      </c>
    </row>
    <row r="952" spans="2:9" ht="12.75">
      <c r="B952">
        <v>948</v>
      </c>
      <c r="C952" s="136">
        <v>1.23</v>
      </c>
      <c r="D952" s="136">
        <v>1.32</v>
      </c>
      <c r="E952" s="136">
        <v>1.54</v>
      </c>
      <c r="F952" s="136">
        <v>1.94</v>
      </c>
      <c r="G952" s="136">
        <v>1.94</v>
      </c>
      <c r="H952" s="136">
        <v>2.14</v>
      </c>
      <c r="I952" s="135">
        <f t="shared" si="14"/>
        <v>2.04</v>
      </c>
    </row>
    <row r="953" spans="2:9" ht="12.75">
      <c r="B953">
        <v>949</v>
      </c>
      <c r="C953" s="136">
        <v>1.23</v>
      </c>
      <c r="D953" s="136">
        <v>1.32</v>
      </c>
      <c r="E953" s="136">
        <v>1.54</v>
      </c>
      <c r="F953" s="136">
        <v>1.94</v>
      </c>
      <c r="G953" s="136">
        <v>1.94</v>
      </c>
      <c r="H953" s="136">
        <v>2.14</v>
      </c>
      <c r="I953" s="135">
        <f t="shared" si="14"/>
        <v>2.04</v>
      </c>
    </row>
    <row r="954" spans="2:9" ht="12.75">
      <c r="B954">
        <v>950</v>
      </c>
      <c r="C954" s="136">
        <v>1.23</v>
      </c>
      <c r="D954" s="136">
        <v>1.32</v>
      </c>
      <c r="E954" s="136">
        <v>1.54</v>
      </c>
      <c r="F954" s="136">
        <v>1.94</v>
      </c>
      <c r="G954" s="136">
        <v>1.94</v>
      </c>
      <c r="H954" s="136">
        <v>2.14</v>
      </c>
      <c r="I954" s="135">
        <f t="shared" si="14"/>
        <v>2.04</v>
      </c>
    </row>
    <row r="955" spans="2:9" ht="12.75">
      <c r="B955">
        <v>951</v>
      </c>
      <c r="C955" s="136">
        <v>1.23</v>
      </c>
      <c r="D955" s="136">
        <v>1.32</v>
      </c>
      <c r="E955" s="136">
        <v>1.54</v>
      </c>
      <c r="F955" s="136">
        <v>1.94</v>
      </c>
      <c r="G955" s="136">
        <v>1.94</v>
      </c>
      <c r="H955" s="136">
        <v>2.14</v>
      </c>
      <c r="I955" s="135">
        <f t="shared" si="14"/>
        <v>2.04</v>
      </c>
    </row>
    <row r="956" spans="2:9" ht="12.75">
      <c r="B956">
        <v>952</v>
      </c>
      <c r="C956" s="136">
        <v>1.23</v>
      </c>
      <c r="D956" s="136">
        <v>1.32</v>
      </c>
      <c r="E956" s="136">
        <v>1.54</v>
      </c>
      <c r="F956" s="136">
        <v>1.94</v>
      </c>
      <c r="G956" s="136">
        <v>1.94</v>
      </c>
      <c r="H956" s="136">
        <v>2.14</v>
      </c>
      <c r="I956" s="135">
        <f t="shared" si="14"/>
        <v>2.04</v>
      </c>
    </row>
    <row r="957" spans="2:9" ht="12.75">
      <c r="B957">
        <v>953</v>
      </c>
      <c r="C957" s="136">
        <v>1.23</v>
      </c>
      <c r="D957" s="136">
        <v>1.32</v>
      </c>
      <c r="E957" s="136">
        <v>1.54</v>
      </c>
      <c r="F957" s="136">
        <v>1.94</v>
      </c>
      <c r="G957" s="136">
        <v>1.94</v>
      </c>
      <c r="H957" s="136">
        <v>2.14</v>
      </c>
      <c r="I957" s="135">
        <f t="shared" si="14"/>
        <v>2.04</v>
      </c>
    </row>
    <row r="958" spans="2:9" ht="12.75">
      <c r="B958">
        <v>954</v>
      </c>
      <c r="C958" s="136">
        <v>1.23</v>
      </c>
      <c r="D958" s="136">
        <v>1.32</v>
      </c>
      <c r="E958" s="136">
        <v>1.54</v>
      </c>
      <c r="F958" s="136">
        <v>1.94</v>
      </c>
      <c r="G958" s="136">
        <v>1.94</v>
      </c>
      <c r="H958" s="136">
        <v>2.14</v>
      </c>
      <c r="I958" s="135">
        <f t="shared" si="14"/>
        <v>2.04</v>
      </c>
    </row>
    <row r="959" spans="2:9" ht="12.75">
      <c r="B959">
        <v>955</v>
      </c>
      <c r="C959" s="136">
        <v>1.23</v>
      </c>
      <c r="D959" s="136">
        <v>1.32</v>
      </c>
      <c r="E959" s="136">
        <v>1.54</v>
      </c>
      <c r="F959" s="136">
        <v>1.94</v>
      </c>
      <c r="G959" s="136">
        <v>1.94</v>
      </c>
      <c r="H959" s="136">
        <v>2.14</v>
      </c>
      <c r="I959" s="135">
        <f t="shared" si="14"/>
        <v>2.04</v>
      </c>
    </row>
    <row r="960" spans="2:9" ht="12.75">
      <c r="B960">
        <v>956</v>
      </c>
      <c r="C960" s="136">
        <v>1.23</v>
      </c>
      <c r="D960" s="136">
        <v>1.32</v>
      </c>
      <c r="E960" s="136">
        <v>1.54</v>
      </c>
      <c r="F960" s="136">
        <v>1.94</v>
      </c>
      <c r="G960" s="136">
        <v>1.94</v>
      </c>
      <c r="H960" s="136">
        <v>2.14</v>
      </c>
      <c r="I960" s="135">
        <f t="shared" si="14"/>
        <v>2.04</v>
      </c>
    </row>
    <row r="961" spans="2:9" ht="12.75">
      <c r="B961">
        <v>957</v>
      </c>
      <c r="C961" s="136">
        <v>1.23</v>
      </c>
      <c r="D961" s="136">
        <v>1.32</v>
      </c>
      <c r="E961" s="136">
        <v>1.54</v>
      </c>
      <c r="F961" s="136">
        <v>1.94</v>
      </c>
      <c r="G961" s="136">
        <v>1.94</v>
      </c>
      <c r="H961" s="136">
        <v>2.14</v>
      </c>
      <c r="I961" s="135">
        <f t="shared" si="14"/>
        <v>2.04</v>
      </c>
    </row>
    <row r="962" spans="2:9" ht="12.75">
      <c r="B962">
        <v>958</v>
      </c>
      <c r="C962" s="136">
        <v>1.23</v>
      </c>
      <c r="D962" s="136">
        <v>1.32</v>
      </c>
      <c r="E962" s="136">
        <v>1.54</v>
      </c>
      <c r="F962" s="136">
        <v>1.94</v>
      </c>
      <c r="G962" s="136">
        <v>1.94</v>
      </c>
      <c r="H962" s="136">
        <v>2.14</v>
      </c>
      <c r="I962" s="135">
        <f t="shared" si="14"/>
        <v>2.04</v>
      </c>
    </row>
    <row r="963" spans="2:9" ht="12.75">
      <c r="B963">
        <v>959</v>
      </c>
      <c r="C963" s="136">
        <v>1.23</v>
      </c>
      <c r="D963" s="136">
        <v>1.32</v>
      </c>
      <c r="E963" s="136">
        <v>1.54</v>
      </c>
      <c r="F963" s="136">
        <v>1.94</v>
      </c>
      <c r="G963" s="136">
        <v>1.94</v>
      </c>
      <c r="H963" s="136">
        <v>2.14</v>
      </c>
      <c r="I963" s="135">
        <f t="shared" si="14"/>
        <v>2.04</v>
      </c>
    </row>
    <row r="964" spans="2:9" ht="12.75">
      <c r="B964">
        <v>960</v>
      </c>
      <c r="C964" s="136">
        <v>1.23</v>
      </c>
      <c r="D964" s="136">
        <v>1.32</v>
      </c>
      <c r="E964" s="136">
        <v>1.54</v>
      </c>
      <c r="F964" s="136">
        <v>1.94</v>
      </c>
      <c r="G964" s="136">
        <v>1.94</v>
      </c>
      <c r="H964" s="136">
        <v>2.14</v>
      </c>
      <c r="I964" s="135">
        <f t="shared" si="14"/>
        <v>2.04</v>
      </c>
    </row>
    <row r="965" spans="2:9" ht="12.75">
      <c r="B965">
        <v>961</v>
      </c>
      <c r="C965" s="136">
        <v>1.23</v>
      </c>
      <c r="D965" s="136">
        <v>1.32</v>
      </c>
      <c r="E965" s="136">
        <v>1.54</v>
      </c>
      <c r="F965" s="136">
        <v>1.94</v>
      </c>
      <c r="G965" s="136">
        <v>1.94</v>
      </c>
      <c r="H965" s="136">
        <v>2.14</v>
      </c>
      <c r="I965" s="135">
        <f aca="true" t="shared" si="15" ref="I965:I1028">AVERAGE(F965,H965)</f>
        <v>2.04</v>
      </c>
    </row>
    <row r="966" spans="2:9" ht="12.75">
      <c r="B966">
        <v>962</v>
      </c>
      <c r="C966" s="136">
        <v>1.23</v>
      </c>
      <c r="D966" s="136">
        <v>1.32</v>
      </c>
      <c r="E966" s="136">
        <v>1.54</v>
      </c>
      <c r="F966" s="136">
        <v>1.94</v>
      </c>
      <c r="G966" s="136">
        <v>1.94</v>
      </c>
      <c r="H966" s="136">
        <v>2.14</v>
      </c>
      <c r="I966" s="135">
        <f t="shared" si="15"/>
        <v>2.04</v>
      </c>
    </row>
    <row r="967" spans="2:9" ht="12.75">
      <c r="B967">
        <v>963</v>
      </c>
      <c r="C967" s="136">
        <v>1.23</v>
      </c>
      <c r="D967" s="136">
        <v>1.32</v>
      </c>
      <c r="E967" s="136">
        <v>1.54</v>
      </c>
      <c r="F967" s="136">
        <v>1.94</v>
      </c>
      <c r="G967" s="136">
        <v>1.94</v>
      </c>
      <c r="H967" s="136">
        <v>2.14</v>
      </c>
      <c r="I967" s="135">
        <f t="shared" si="15"/>
        <v>2.04</v>
      </c>
    </row>
    <row r="968" spans="2:9" ht="12.75">
      <c r="B968">
        <v>964</v>
      </c>
      <c r="C968" s="136">
        <v>1.23</v>
      </c>
      <c r="D968" s="136">
        <v>1.32</v>
      </c>
      <c r="E968" s="136">
        <v>1.54</v>
      </c>
      <c r="F968" s="136">
        <v>1.94</v>
      </c>
      <c r="G968" s="136">
        <v>1.94</v>
      </c>
      <c r="H968" s="136">
        <v>2.14</v>
      </c>
      <c r="I968" s="135">
        <f t="shared" si="15"/>
        <v>2.04</v>
      </c>
    </row>
    <row r="969" spans="2:9" ht="12.75">
      <c r="B969">
        <v>965</v>
      </c>
      <c r="C969" s="136">
        <v>1.23</v>
      </c>
      <c r="D969" s="136">
        <v>1.32</v>
      </c>
      <c r="E969" s="136">
        <v>1.54</v>
      </c>
      <c r="F969" s="136">
        <v>1.94</v>
      </c>
      <c r="G969" s="136">
        <v>1.94</v>
      </c>
      <c r="H969" s="136">
        <v>2.14</v>
      </c>
      <c r="I969" s="135">
        <f t="shared" si="15"/>
        <v>2.04</v>
      </c>
    </row>
    <row r="970" spans="2:9" ht="12.75">
      <c r="B970">
        <v>966</v>
      </c>
      <c r="C970" s="136">
        <v>1.23</v>
      </c>
      <c r="D970" s="136">
        <v>1.32</v>
      </c>
      <c r="E970" s="136">
        <v>1.54</v>
      </c>
      <c r="F970" s="136">
        <v>1.94</v>
      </c>
      <c r="G970" s="136">
        <v>1.94</v>
      </c>
      <c r="H970" s="136">
        <v>2.14</v>
      </c>
      <c r="I970" s="135">
        <f t="shared" si="15"/>
        <v>2.04</v>
      </c>
    </row>
    <row r="971" spans="2:9" ht="12.75">
      <c r="B971">
        <v>967</v>
      </c>
      <c r="C971" s="136">
        <v>1.23</v>
      </c>
      <c r="D971" s="136">
        <v>1.32</v>
      </c>
      <c r="E971" s="136">
        <v>1.54</v>
      </c>
      <c r="F971" s="136">
        <v>1.94</v>
      </c>
      <c r="G971" s="136">
        <v>1.94</v>
      </c>
      <c r="H971" s="136">
        <v>2.14</v>
      </c>
      <c r="I971" s="135">
        <f t="shared" si="15"/>
        <v>2.04</v>
      </c>
    </row>
    <row r="972" spans="2:9" ht="12.75">
      <c r="B972">
        <v>968</v>
      </c>
      <c r="C972" s="136">
        <v>1.23</v>
      </c>
      <c r="D972" s="136">
        <v>1.32</v>
      </c>
      <c r="E972" s="136">
        <v>1.54</v>
      </c>
      <c r="F972" s="136">
        <v>1.94</v>
      </c>
      <c r="G972" s="136">
        <v>1.94</v>
      </c>
      <c r="H972" s="136">
        <v>2.14</v>
      </c>
      <c r="I972" s="135">
        <f t="shared" si="15"/>
        <v>2.04</v>
      </c>
    </row>
    <row r="973" spans="2:9" ht="12.75">
      <c r="B973">
        <v>969</v>
      </c>
      <c r="C973" s="136">
        <v>1.23</v>
      </c>
      <c r="D973" s="136">
        <v>1.32</v>
      </c>
      <c r="E973" s="136">
        <v>1.54</v>
      </c>
      <c r="F973" s="136">
        <v>1.94</v>
      </c>
      <c r="G973" s="136">
        <v>1.94</v>
      </c>
      <c r="H973" s="136">
        <v>2.14</v>
      </c>
      <c r="I973" s="135">
        <f t="shared" si="15"/>
        <v>2.04</v>
      </c>
    </row>
    <row r="974" spans="2:9" ht="12.75">
      <c r="B974">
        <v>970</v>
      </c>
      <c r="C974" s="136">
        <v>1.23</v>
      </c>
      <c r="D974" s="136">
        <v>1.32</v>
      </c>
      <c r="E974" s="136">
        <v>1.54</v>
      </c>
      <c r="F974" s="136">
        <v>1.94</v>
      </c>
      <c r="G974" s="136">
        <v>1.94</v>
      </c>
      <c r="H974" s="136">
        <v>2.14</v>
      </c>
      <c r="I974" s="135">
        <f t="shared" si="15"/>
        <v>2.04</v>
      </c>
    </row>
    <row r="975" spans="2:9" ht="12.75">
      <c r="B975">
        <v>971</v>
      </c>
      <c r="C975" s="136">
        <v>1.23</v>
      </c>
      <c r="D975" s="136">
        <v>1.32</v>
      </c>
      <c r="E975" s="136">
        <v>1.54</v>
      </c>
      <c r="F975" s="136">
        <v>1.94</v>
      </c>
      <c r="G975" s="136">
        <v>1.94</v>
      </c>
      <c r="H975" s="136">
        <v>2.14</v>
      </c>
      <c r="I975" s="135">
        <f t="shared" si="15"/>
        <v>2.04</v>
      </c>
    </row>
    <row r="976" spans="2:9" ht="12.75">
      <c r="B976">
        <v>972</v>
      </c>
      <c r="C976" s="136">
        <v>1.23</v>
      </c>
      <c r="D976" s="136">
        <v>1.32</v>
      </c>
      <c r="E976" s="136">
        <v>1.54</v>
      </c>
      <c r="F976" s="136">
        <v>1.94</v>
      </c>
      <c r="G976" s="136">
        <v>1.94</v>
      </c>
      <c r="H976" s="136">
        <v>2.14</v>
      </c>
      <c r="I976" s="135">
        <f t="shared" si="15"/>
        <v>2.04</v>
      </c>
    </row>
    <row r="977" spans="2:9" ht="12.75">
      <c r="B977">
        <v>973</v>
      </c>
      <c r="C977" s="136">
        <v>1.23</v>
      </c>
      <c r="D977" s="136">
        <v>1.32</v>
      </c>
      <c r="E977" s="136">
        <v>1.54</v>
      </c>
      <c r="F977" s="136">
        <v>1.94</v>
      </c>
      <c r="G977" s="136">
        <v>1.94</v>
      </c>
      <c r="H977" s="136">
        <v>2.14</v>
      </c>
      <c r="I977" s="135">
        <f t="shared" si="15"/>
        <v>2.04</v>
      </c>
    </row>
    <row r="978" spans="2:9" ht="12.75">
      <c r="B978">
        <v>974</v>
      </c>
      <c r="C978" s="136">
        <v>1.23</v>
      </c>
      <c r="D978" s="136">
        <v>1.32</v>
      </c>
      <c r="E978" s="136">
        <v>1.54</v>
      </c>
      <c r="F978" s="136">
        <v>1.94</v>
      </c>
      <c r="G978" s="136">
        <v>1.94</v>
      </c>
      <c r="H978" s="136">
        <v>2.14</v>
      </c>
      <c r="I978" s="135">
        <f t="shared" si="15"/>
        <v>2.04</v>
      </c>
    </row>
    <row r="979" spans="2:9" ht="12.75">
      <c r="B979">
        <v>975</v>
      </c>
      <c r="C979" s="136">
        <v>1.23</v>
      </c>
      <c r="D979" s="136">
        <v>1.32</v>
      </c>
      <c r="E979" s="136">
        <v>1.54</v>
      </c>
      <c r="F979" s="136">
        <v>1.94</v>
      </c>
      <c r="G979" s="136">
        <v>1.94</v>
      </c>
      <c r="H979" s="136">
        <v>2.14</v>
      </c>
      <c r="I979" s="135">
        <f t="shared" si="15"/>
        <v>2.04</v>
      </c>
    </row>
    <row r="980" spans="2:9" ht="12.75">
      <c r="B980">
        <v>976</v>
      </c>
      <c r="C980" s="136">
        <v>1.23</v>
      </c>
      <c r="D980" s="136">
        <v>1.32</v>
      </c>
      <c r="E980" s="136">
        <v>1.54</v>
      </c>
      <c r="F980" s="136">
        <v>1.94</v>
      </c>
      <c r="G980" s="136">
        <v>1.94</v>
      </c>
      <c r="H980" s="136">
        <v>2.14</v>
      </c>
      <c r="I980" s="135">
        <f t="shared" si="15"/>
        <v>2.04</v>
      </c>
    </row>
    <row r="981" spans="2:9" ht="12.75">
      <c r="B981">
        <v>977</v>
      </c>
      <c r="C981" s="136">
        <v>1.23</v>
      </c>
      <c r="D981" s="136">
        <v>1.32</v>
      </c>
      <c r="E981" s="136">
        <v>1.54</v>
      </c>
      <c r="F981" s="136">
        <v>1.94</v>
      </c>
      <c r="G981" s="136">
        <v>1.94</v>
      </c>
      <c r="H981" s="136">
        <v>2.14</v>
      </c>
      <c r="I981" s="135">
        <f t="shared" si="15"/>
        <v>2.04</v>
      </c>
    </row>
    <row r="982" spans="2:9" ht="12.75">
      <c r="B982">
        <v>978</v>
      </c>
      <c r="C982" s="136">
        <v>1.23</v>
      </c>
      <c r="D982" s="136">
        <v>1.32</v>
      </c>
      <c r="E982" s="136">
        <v>1.54</v>
      </c>
      <c r="F982" s="136">
        <v>1.94</v>
      </c>
      <c r="G982" s="136">
        <v>1.94</v>
      </c>
      <c r="H982" s="136">
        <v>2.14</v>
      </c>
      <c r="I982" s="135">
        <f t="shared" si="15"/>
        <v>2.04</v>
      </c>
    </row>
    <row r="983" spans="2:9" ht="12.75">
      <c r="B983">
        <v>979</v>
      </c>
      <c r="C983" s="136">
        <v>1.23</v>
      </c>
      <c r="D983" s="136">
        <v>1.32</v>
      </c>
      <c r="E983" s="136">
        <v>1.54</v>
      </c>
      <c r="F983" s="136">
        <v>1.94</v>
      </c>
      <c r="G983" s="136">
        <v>1.94</v>
      </c>
      <c r="H983" s="136">
        <v>2.14</v>
      </c>
      <c r="I983" s="135">
        <f t="shared" si="15"/>
        <v>2.04</v>
      </c>
    </row>
    <row r="984" spans="2:9" ht="12.75">
      <c r="B984">
        <v>980</v>
      </c>
      <c r="C984" s="136">
        <v>1.23</v>
      </c>
      <c r="D984" s="136">
        <v>1.32</v>
      </c>
      <c r="E984" s="136">
        <v>1.54</v>
      </c>
      <c r="F984" s="136">
        <v>1.94</v>
      </c>
      <c r="G984" s="136">
        <v>1.94</v>
      </c>
      <c r="H984" s="136">
        <v>2.14</v>
      </c>
      <c r="I984" s="135">
        <f t="shared" si="15"/>
        <v>2.04</v>
      </c>
    </row>
    <row r="985" spans="2:9" ht="12.75">
      <c r="B985">
        <v>981</v>
      </c>
      <c r="C985" s="136">
        <v>1.23</v>
      </c>
      <c r="D985" s="136">
        <v>1.32</v>
      </c>
      <c r="E985" s="136">
        <v>1.54</v>
      </c>
      <c r="F985" s="136">
        <v>1.94</v>
      </c>
      <c r="G985" s="136">
        <v>1.94</v>
      </c>
      <c r="H985" s="136">
        <v>2.14</v>
      </c>
      <c r="I985" s="135">
        <f t="shared" si="15"/>
        <v>2.04</v>
      </c>
    </row>
    <row r="986" spans="2:9" ht="12.75">
      <c r="B986">
        <v>982</v>
      </c>
      <c r="C986" s="136">
        <v>1.23</v>
      </c>
      <c r="D986" s="136">
        <v>1.32</v>
      </c>
      <c r="E986" s="136">
        <v>1.54</v>
      </c>
      <c r="F986" s="136">
        <v>1.94</v>
      </c>
      <c r="G986" s="136">
        <v>1.94</v>
      </c>
      <c r="H986" s="136">
        <v>2.14</v>
      </c>
      <c r="I986" s="135">
        <f t="shared" si="15"/>
        <v>2.04</v>
      </c>
    </row>
    <row r="987" spans="2:9" ht="12.75">
      <c r="B987">
        <v>983</v>
      </c>
      <c r="C987" s="136">
        <v>1.23</v>
      </c>
      <c r="D987" s="136">
        <v>1.32</v>
      </c>
      <c r="E987" s="136">
        <v>1.54</v>
      </c>
      <c r="F987" s="136">
        <v>1.94</v>
      </c>
      <c r="G987" s="136">
        <v>1.94</v>
      </c>
      <c r="H987" s="136">
        <v>2.14</v>
      </c>
      <c r="I987" s="135">
        <f t="shared" si="15"/>
        <v>2.04</v>
      </c>
    </row>
    <row r="988" spans="2:9" ht="12.75">
      <c r="B988">
        <v>984</v>
      </c>
      <c r="C988" s="136">
        <v>1.23</v>
      </c>
      <c r="D988" s="136">
        <v>1.32</v>
      </c>
      <c r="E988" s="136">
        <v>1.54</v>
      </c>
      <c r="F988" s="136">
        <v>1.94</v>
      </c>
      <c r="G988" s="136">
        <v>1.94</v>
      </c>
      <c r="H988" s="136">
        <v>2.14</v>
      </c>
      <c r="I988" s="135">
        <f t="shared" si="15"/>
        <v>2.04</v>
      </c>
    </row>
    <row r="989" spans="2:9" ht="12.75">
      <c r="B989">
        <v>985</v>
      </c>
      <c r="C989" s="136">
        <v>1.23</v>
      </c>
      <c r="D989" s="136">
        <v>1.32</v>
      </c>
      <c r="E989" s="136">
        <v>1.54</v>
      </c>
      <c r="F989" s="136">
        <v>1.94</v>
      </c>
      <c r="G989" s="136">
        <v>1.94</v>
      </c>
      <c r="H989" s="136">
        <v>2.14</v>
      </c>
      <c r="I989" s="135">
        <f t="shared" si="15"/>
        <v>2.04</v>
      </c>
    </row>
    <row r="990" spans="2:9" ht="12.75">
      <c r="B990">
        <v>986</v>
      </c>
      <c r="C990" s="136">
        <v>1.23</v>
      </c>
      <c r="D990" s="136">
        <v>1.32</v>
      </c>
      <c r="E990" s="136">
        <v>1.54</v>
      </c>
      <c r="F990" s="136">
        <v>1.94</v>
      </c>
      <c r="G990" s="136">
        <v>1.94</v>
      </c>
      <c r="H990" s="136">
        <v>2.14</v>
      </c>
      <c r="I990" s="135">
        <f t="shared" si="15"/>
        <v>2.04</v>
      </c>
    </row>
    <row r="991" spans="2:9" ht="12.75">
      <c r="B991">
        <v>987</v>
      </c>
      <c r="C991" s="136">
        <v>1.23</v>
      </c>
      <c r="D991" s="136">
        <v>1.32</v>
      </c>
      <c r="E991" s="136">
        <v>1.54</v>
      </c>
      <c r="F991" s="136">
        <v>1.94</v>
      </c>
      <c r="G991" s="136">
        <v>1.94</v>
      </c>
      <c r="H991" s="136">
        <v>2.14</v>
      </c>
      <c r="I991" s="135">
        <f t="shared" si="15"/>
        <v>2.04</v>
      </c>
    </row>
    <row r="992" spans="2:9" ht="12.75">
      <c r="B992">
        <v>988</v>
      </c>
      <c r="C992" s="136">
        <v>1.23</v>
      </c>
      <c r="D992" s="136">
        <v>1.32</v>
      </c>
      <c r="E992" s="136">
        <v>1.54</v>
      </c>
      <c r="F992" s="136">
        <v>1.94</v>
      </c>
      <c r="G992" s="136">
        <v>1.94</v>
      </c>
      <c r="H992" s="136">
        <v>2.14</v>
      </c>
      <c r="I992" s="135">
        <f t="shared" si="15"/>
        <v>2.04</v>
      </c>
    </row>
    <row r="993" spans="2:9" ht="12.75">
      <c r="B993">
        <v>989</v>
      </c>
      <c r="C993" s="136">
        <v>1.23</v>
      </c>
      <c r="D993" s="136">
        <v>1.32</v>
      </c>
      <c r="E993" s="136">
        <v>1.54</v>
      </c>
      <c r="F993" s="136">
        <v>1.94</v>
      </c>
      <c r="G993" s="136">
        <v>1.94</v>
      </c>
      <c r="H993" s="136">
        <v>2.14</v>
      </c>
      <c r="I993" s="135">
        <f t="shared" si="15"/>
        <v>2.04</v>
      </c>
    </row>
    <row r="994" spans="2:9" ht="12.75">
      <c r="B994">
        <v>990</v>
      </c>
      <c r="C994" s="136">
        <v>1.23</v>
      </c>
      <c r="D994" s="136">
        <v>1.32</v>
      </c>
      <c r="E994" s="136">
        <v>1.54</v>
      </c>
      <c r="F994" s="136">
        <v>1.94</v>
      </c>
      <c r="G994" s="136">
        <v>1.94</v>
      </c>
      <c r="H994" s="136">
        <v>2.14</v>
      </c>
      <c r="I994" s="135">
        <f t="shared" si="15"/>
        <v>2.04</v>
      </c>
    </row>
    <row r="995" spans="2:9" ht="12.75">
      <c r="B995">
        <v>991</v>
      </c>
      <c r="C995" s="136">
        <v>1.23</v>
      </c>
      <c r="D995" s="136">
        <v>1.32</v>
      </c>
      <c r="E995" s="136">
        <v>1.54</v>
      </c>
      <c r="F995" s="136">
        <v>1.94</v>
      </c>
      <c r="G995" s="136">
        <v>1.94</v>
      </c>
      <c r="H995" s="136">
        <v>2.14</v>
      </c>
      <c r="I995" s="135">
        <f t="shared" si="15"/>
        <v>2.04</v>
      </c>
    </row>
    <row r="996" spans="2:9" ht="12.75">
      <c r="B996">
        <v>992</v>
      </c>
      <c r="C996" s="136">
        <v>1.23</v>
      </c>
      <c r="D996" s="136">
        <v>1.32</v>
      </c>
      <c r="E996" s="136">
        <v>1.54</v>
      </c>
      <c r="F996" s="136">
        <v>1.94</v>
      </c>
      <c r="G996" s="136">
        <v>1.94</v>
      </c>
      <c r="H996" s="136">
        <v>2.14</v>
      </c>
      <c r="I996" s="135">
        <f t="shared" si="15"/>
        <v>2.04</v>
      </c>
    </row>
    <row r="997" spans="2:9" ht="12.75">
      <c r="B997">
        <v>993</v>
      </c>
      <c r="C997" s="136">
        <v>1.23</v>
      </c>
      <c r="D997" s="136">
        <v>1.32</v>
      </c>
      <c r="E997" s="136">
        <v>1.54</v>
      </c>
      <c r="F997" s="136">
        <v>1.94</v>
      </c>
      <c r="G997" s="136">
        <v>1.94</v>
      </c>
      <c r="H997" s="136">
        <v>2.14</v>
      </c>
      <c r="I997" s="135">
        <f t="shared" si="15"/>
        <v>2.04</v>
      </c>
    </row>
    <row r="998" spans="2:9" ht="12.75">
      <c r="B998">
        <v>994</v>
      </c>
      <c r="C998" s="136">
        <v>1.23</v>
      </c>
      <c r="D998" s="136">
        <v>1.32</v>
      </c>
      <c r="E998" s="136">
        <v>1.54</v>
      </c>
      <c r="F998" s="136">
        <v>1.94</v>
      </c>
      <c r="G998" s="136">
        <v>1.94</v>
      </c>
      <c r="H998" s="136">
        <v>2.14</v>
      </c>
      <c r="I998" s="135">
        <f t="shared" si="15"/>
        <v>2.04</v>
      </c>
    </row>
    <row r="999" spans="2:9" ht="12.75">
      <c r="B999">
        <v>995</v>
      </c>
      <c r="C999" s="136">
        <v>1.23</v>
      </c>
      <c r="D999" s="136">
        <v>1.32</v>
      </c>
      <c r="E999" s="136">
        <v>1.54</v>
      </c>
      <c r="F999" s="136">
        <v>1.94</v>
      </c>
      <c r="G999" s="136">
        <v>1.94</v>
      </c>
      <c r="H999" s="136">
        <v>2.14</v>
      </c>
      <c r="I999" s="135">
        <f t="shared" si="15"/>
        <v>2.04</v>
      </c>
    </row>
    <row r="1000" spans="2:9" ht="12.75">
      <c r="B1000">
        <v>996</v>
      </c>
      <c r="C1000" s="136">
        <v>1.23</v>
      </c>
      <c r="D1000" s="136">
        <v>1.32</v>
      </c>
      <c r="E1000" s="136">
        <v>1.54</v>
      </c>
      <c r="F1000" s="136">
        <v>1.94</v>
      </c>
      <c r="G1000" s="136">
        <v>1.94</v>
      </c>
      <c r="H1000" s="136">
        <v>2.14</v>
      </c>
      <c r="I1000" s="135">
        <f t="shared" si="15"/>
        <v>2.04</v>
      </c>
    </row>
    <row r="1001" spans="2:9" ht="12.75">
      <c r="B1001">
        <v>997</v>
      </c>
      <c r="C1001" s="136">
        <v>1.23</v>
      </c>
      <c r="D1001" s="136">
        <v>1.32</v>
      </c>
      <c r="E1001" s="136">
        <v>1.54</v>
      </c>
      <c r="F1001" s="136">
        <v>1.94</v>
      </c>
      <c r="G1001" s="136">
        <v>1.94</v>
      </c>
      <c r="H1001" s="136">
        <v>2.14</v>
      </c>
      <c r="I1001" s="135">
        <f t="shared" si="15"/>
        <v>2.04</v>
      </c>
    </row>
    <row r="1002" spans="2:9" ht="12.75">
      <c r="B1002">
        <v>998</v>
      </c>
      <c r="C1002" s="136">
        <v>1.23</v>
      </c>
      <c r="D1002" s="136">
        <v>1.32</v>
      </c>
      <c r="E1002" s="136">
        <v>1.54</v>
      </c>
      <c r="F1002" s="136">
        <v>1.94</v>
      </c>
      <c r="G1002" s="136">
        <v>1.94</v>
      </c>
      <c r="H1002" s="136">
        <v>2.14</v>
      </c>
      <c r="I1002" s="135">
        <f t="shared" si="15"/>
        <v>2.04</v>
      </c>
    </row>
    <row r="1003" spans="2:9" ht="12.75">
      <c r="B1003">
        <v>999</v>
      </c>
      <c r="C1003" s="136">
        <v>1.23</v>
      </c>
      <c r="D1003" s="136">
        <v>1.32</v>
      </c>
      <c r="E1003" s="136">
        <v>1.54</v>
      </c>
      <c r="F1003" s="136">
        <v>1.94</v>
      </c>
      <c r="G1003" s="136">
        <v>1.94</v>
      </c>
      <c r="H1003" s="136">
        <v>2.14</v>
      </c>
      <c r="I1003" s="135">
        <f t="shared" si="15"/>
        <v>2.04</v>
      </c>
    </row>
    <row r="1004" spans="2:9" ht="12.75">
      <c r="B1004">
        <v>1000</v>
      </c>
      <c r="C1004" s="136">
        <v>1.26</v>
      </c>
      <c r="D1004" s="136">
        <v>1.35</v>
      </c>
      <c r="E1004" s="136">
        <v>1.58</v>
      </c>
      <c r="F1004" s="136">
        <v>1.98</v>
      </c>
      <c r="G1004" s="136">
        <v>1.98</v>
      </c>
      <c r="H1004" s="136">
        <v>2.18</v>
      </c>
      <c r="I1004" s="135">
        <f t="shared" si="15"/>
        <v>2.08</v>
      </c>
    </row>
    <row r="1005" spans="2:9" ht="12.75">
      <c r="B1005">
        <v>1001</v>
      </c>
      <c r="C1005" s="136">
        <v>1.26</v>
      </c>
      <c r="D1005" s="136">
        <v>1.35</v>
      </c>
      <c r="E1005" s="136">
        <v>1.58</v>
      </c>
      <c r="F1005" s="136">
        <v>1.98</v>
      </c>
      <c r="G1005" s="136">
        <v>1.98</v>
      </c>
      <c r="H1005" s="136">
        <v>2.18</v>
      </c>
      <c r="I1005" s="135">
        <f t="shared" si="15"/>
        <v>2.08</v>
      </c>
    </row>
    <row r="1006" spans="2:9" ht="12.75">
      <c r="B1006">
        <v>1002</v>
      </c>
      <c r="C1006" s="136">
        <v>1.26</v>
      </c>
      <c r="D1006" s="136">
        <v>1.35</v>
      </c>
      <c r="E1006" s="136">
        <v>1.58</v>
      </c>
      <c r="F1006" s="136">
        <v>1.98</v>
      </c>
      <c r="G1006" s="136">
        <v>1.98</v>
      </c>
      <c r="H1006" s="136">
        <v>2.18</v>
      </c>
      <c r="I1006" s="135">
        <f t="shared" si="15"/>
        <v>2.08</v>
      </c>
    </row>
    <row r="1007" spans="2:9" ht="12.75">
      <c r="B1007">
        <v>1003</v>
      </c>
      <c r="C1007" s="136">
        <v>1.26</v>
      </c>
      <c r="D1007" s="136">
        <v>1.35</v>
      </c>
      <c r="E1007" s="136">
        <v>1.58</v>
      </c>
      <c r="F1007" s="136">
        <v>1.98</v>
      </c>
      <c r="G1007" s="136">
        <v>1.98</v>
      </c>
      <c r="H1007" s="136">
        <v>2.18</v>
      </c>
      <c r="I1007" s="135">
        <f t="shared" si="15"/>
        <v>2.08</v>
      </c>
    </row>
    <row r="1008" spans="2:9" ht="12.75">
      <c r="B1008">
        <v>1004</v>
      </c>
      <c r="C1008" s="136">
        <v>1.26</v>
      </c>
      <c r="D1008" s="136">
        <v>1.35</v>
      </c>
      <c r="E1008" s="136">
        <v>1.58</v>
      </c>
      <c r="F1008" s="136">
        <v>1.98</v>
      </c>
      <c r="G1008" s="136">
        <v>1.98</v>
      </c>
      <c r="H1008" s="136">
        <v>2.18</v>
      </c>
      <c r="I1008" s="135">
        <f t="shared" si="15"/>
        <v>2.08</v>
      </c>
    </row>
    <row r="1009" spans="2:9" ht="12.75">
      <c r="B1009">
        <v>1005</v>
      </c>
      <c r="C1009" s="136">
        <v>1.26</v>
      </c>
      <c r="D1009" s="136">
        <v>1.35</v>
      </c>
      <c r="E1009" s="136">
        <v>1.58</v>
      </c>
      <c r="F1009" s="136">
        <v>1.98</v>
      </c>
      <c r="G1009" s="136">
        <v>1.98</v>
      </c>
      <c r="H1009" s="136">
        <v>2.18</v>
      </c>
      <c r="I1009" s="135">
        <f t="shared" si="15"/>
        <v>2.08</v>
      </c>
    </row>
    <row r="1010" spans="2:9" ht="12.75">
      <c r="B1010">
        <v>1006</v>
      </c>
      <c r="C1010" s="136">
        <v>1.26</v>
      </c>
      <c r="D1010" s="136">
        <v>1.35</v>
      </c>
      <c r="E1010" s="136">
        <v>1.58</v>
      </c>
      <c r="F1010" s="136">
        <v>1.98</v>
      </c>
      <c r="G1010" s="136">
        <v>1.98</v>
      </c>
      <c r="H1010" s="136">
        <v>2.18</v>
      </c>
      <c r="I1010" s="135">
        <f t="shared" si="15"/>
        <v>2.08</v>
      </c>
    </row>
    <row r="1011" spans="2:9" ht="12.75">
      <c r="B1011">
        <v>1007</v>
      </c>
      <c r="C1011" s="136">
        <v>1.26</v>
      </c>
      <c r="D1011" s="136">
        <v>1.35</v>
      </c>
      <c r="E1011" s="136">
        <v>1.58</v>
      </c>
      <c r="F1011" s="136">
        <v>1.98</v>
      </c>
      <c r="G1011" s="136">
        <v>1.98</v>
      </c>
      <c r="H1011" s="136">
        <v>2.18</v>
      </c>
      <c r="I1011" s="135">
        <f t="shared" si="15"/>
        <v>2.08</v>
      </c>
    </row>
    <row r="1012" spans="2:9" ht="12.75">
      <c r="B1012">
        <v>1008</v>
      </c>
      <c r="C1012" s="136">
        <v>1.26</v>
      </c>
      <c r="D1012" s="136">
        <v>1.35</v>
      </c>
      <c r="E1012" s="136">
        <v>1.58</v>
      </c>
      <c r="F1012" s="136">
        <v>1.98</v>
      </c>
      <c r="G1012" s="136">
        <v>1.98</v>
      </c>
      <c r="H1012" s="136">
        <v>2.18</v>
      </c>
      <c r="I1012" s="135">
        <f t="shared" si="15"/>
        <v>2.08</v>
      </c>
    </row>
    <row r="1013" spans="2:9" ht="12.75">
      <c r="B1013">
        <v>1009</v>
      </c>
      <c r="C1013" s="136">
        <v>1.26</v>
      </c>
      <c r="D1013" s="136">
        <v>1.35</v>
      </c>
      <c r="E1013" s="136">
        <v>1.58</v>
      </c>
      <c r="F1013" s="136">
        <v>1.98</v>
      </c>
      <c r="G1013" s="136">
        <v>1.98</v>
      </c>
      <c r="H1013" s="136">
        <v>2.18</v>
      </c>
      <c r="I1013" s="135">
        <f t="shared" si="15"/>
        <v>2.08</v>
      </c>
    </row>
    <row r="1014" spans="2:9" ht="12.75">
      <c r="B1014">
        <v>1010</v>
      </c>
      <c r="C1014" s="136">
        <v>1.26</v>
      </c>
      <c r="D1014" s="136">
        <v>1.35</v>
      </c>
      <c r="E1014" s="136">
        <v>1.58</v>
      </c>
      <c r="F1014" s="136">
        <v>1.98</v>
      </c>
      <c r="G1014" s="136">
        <v>1.98</v>
      </c>
      <c r="H1014" s="136">
        <v>2.18</v>
      </c>
      <c r="I1014" s="135">
        <f t="shared" si="15"/>
        <v>2.08</v>
      </c>
    </row>
    <row r="1015" spans="2:9" ht="12.75">
      <c r="B1015">
        <v>1011</v>
      </c>
      <c r="C1015" s="136">
        <v>1.26</v>
      </c>
      <c r="D1015" s="136">
        <v>1.35</v>
      </c>
      <c r="E1015" s="136">
        <v>1.58</v>
      </c>
      <c r="F1015" s="136">
        <v>1.98</v>
      </c>
      <c r="G1015" s="136">
        <v>1.98</v>
      </c>
      <c r="H1015" s="136">
        <v>2.18</v>
      </c>
      <c r="I1015" s="135">
        <f t="shared" si="15"/>
        <v>2.08</v>
      </c>
    </row>
    <row r="1016" spans="2:9" ht="12.75">
      <c r="B1016">
        <v>1012</v>
      </c>
      <c r="C1016" s="136">
        <v>1.26</v>
      </c>
      <c r="D1016" s="136">
        <v>1.35</v>
      </c>
      <c r="E1016" s="136">
        <v>1.58</v>
      </c>
      <c r="F1016" s="136">
        <v>1.98</v>
      </c>
      <c r="G1016" s="136">
        <v>1.98</v>
      </c>
      <c r="H1016" s="136">
        <v>2.18</v>
      </c>
      <c r="I1016" s="135">
        <f t="shared" si="15"/>
        <v>2.08</v>
      </c>
    </row>
    <row r="1017" spans="2:9" ht="12.75">
      <c r="B1017">
        <v>1013</v>
      </c>
      <c r="C1017" s="136">
        <v>1.26</v>
      </c>
      <c r="D1017" s="136">
        <v>1.35</v>
      </c>
      <c r="E1017" s="136">
        <v>1.58</v>
      </c>
      <c r="F1017" s="136">
        <v>1.98</v>
      </c>
      <c r="G1017" s="136">
        <v>1.98</v>
      </c>
      <c r="H1017" s="136">
        <v>2.18</v>
      </c>
      <c r="I1017" s="135">
        <f t="shared" si="15"/>
        <v>2.08</v>
      </c>
    </row>
    <row r="1018" spans="2:9" ht="12.75">
      <c r="B1018">
        <v>1014</v>
      </c>
      <c r="C1018" s="136">
        <v>1.26</v>
      </c>
      <c r="D1018" s="136">
        <v>1.35</v>
      </c>
      <c r="E1018" s="136">
        <v>1.58</v>
      </c>
      <c r="F1018" s="136">
        <v>1.98</v>
      </c>
      <c r="G1018" s="136">
        <v>1.98</v>
      </c>
      <c r="H1018" s="136">
        <v>2.18</v>
      </c>
      <c r="I1018" s="135">
        <f t="shared" si="15"/>
        <v>2.08</v>
      </c>
    </row>
    <row r="1019" spans="2:9" ht="12.75">
      <c r="B1019">
        <v>1015</v>
      </c>
      <c r="C1019" s="136">
        <v>1.26</v>
      </c>
      <c r="D1019" s="136">
        <v>1.35</v>
      </c>
      <c r="E1019" s="136">
        <v>1.58</v>
      </c>
      <c r="F1019" s="136">
        <v>1.98</v>
      </c>
      <c r="G1019" s="136">
        <v>1.98</v>
      </c>
      <c r="H1019" s="136">
        <v>2.18</v>
      </c>
      <c r="I1019" s="135">
        <f t="shared" si="15"/>
        <v>2.08</v>
      </c>
    </row>
    <row r="1020" spans="2:9" ht="12.75">
      <c r="B1020">
        <v>1016</v>
      </c>
      <c r="C1020" s="136">
        <v>1.26</v>
      </c>
      <c r="D1020" s="136">
        <v>1.35</v>
      </c>
      <c r="E1020" s="136">
        <v>1.58</v>
      </c>
      <c r="F1020" s="136">
        <v>1.98</v>
      </c>
      <c r="G1020" s="136">
        <v>1.98</v>
      </c>
      <c r="H1020" s="136">
        <v>2.18</v>
      </c>
      <c r="I1020" s="135">
        <f t="shared" si="15"/>
        <v>2.08</v>
      </c>
    </row>
    <row r="1021" spans="2:9" ht="12.75">
      <c r="B1021">
        <v>1017</v>
      </c>
      <c r="C1021" s="136">
        <v>1.26</v>
      </c>
      <c r="D1021" s="136">
        <v>1.35</v>
      </c>
      <c r="E1021" s="136">
        <v>1.58</v>
      </c>
      <c r="F1021" s="136">
        <v>1.98</v>
      </c>
      <c r="G1021" s="136">
        <v>1.98</v>
      </c>
      <c r="H1021" s="136">
        <v>2.18</v>
      </c>
      <c r="I1021" s="135">
        <f t="shared" si="15"/>
        <v>2.08</v>
      </c>
    </row>
    <row r="1022" spans="2:9" ht="12.75">
      <c r="B1022">
        <v>1018</v>
      </c>
      <c r="C1022" s="136">
        <v>1.26</v>
      </c>
      <c r="D1022" s="136">
        <v>1.35</v>
      </c>
      <c r="E1022" s="136">
        <v>1.58</v>
      </c>
      <c r="F1022" s="136">
        <v>1.98</v>
      </c>
      <c r="G1022" s="136">
        <v>1.98</v>
      </c>
      <c r="H1022" s="136">
        <v>2.18</v>
      </c>
      <c r="I1022" s="135">
        <f t="shared" si="15"/>
        <v>2.08</v>
      </c>
    </row>
    <row r="1023" spans="2:9" ht="12.75">
      <c r="B1023">
        <v>1019</v>
      </c>
      <c r="C1023" s="136">
        <v>1.26</v>
      </c>
      <c r="D1023" s="136">
        <v>1.35</v>
      </c>
      <c r="E1023" s="136">
        <v>1.58</v>
      </c>
      <c r="F1023" s="136">
        <v>1.98</v>
      </c>
      <c r="G1023" s="136">
        <v>1.98</v>
      </c>
      <c r="H1023" s="136">
        <v>2.18</v>
      </c>
      <c r="I1023" s="135">
        <f t="shared" si="15"/>
        <v>2.08</v>
      </c>
    </row>
    <row r="1024" spans="2:9" ht="12.75">
      <c r="B1024">
        <v>1020</v>
      </c>
      <c r="C1024" s="136">
        <v>1.26</v>
      </c>
      <c r="D1024" s="136">
        <v>1.35</v>
      </c>
      <c r="E1024" s="136">
        <v>1.58</v>
      </c>
      <c r="F1024" s="136">
        <v>1.98</v>
      </c>
      <c r="G1024" s="136">
        <v>1.98</v>
      </c>
      <c r="H1024" s="136">
        <v>2.18</v>
      </c>
      <c r="I1024" s="135">
        <f t="shared" si="15"/>
        <v>2.08</v>
      </c>
    </row>
    <row r="1025" spans="2:9" ht="12.75">
      <c r="B1025">
        <v>1021</v>
      </c>
      <c r="C1025" s="136">
        <v>1.26</v>
      </c>
      <c r="D1025" s="136">
        <v>1.35</v>
      </c>
      <c r="E1025" s="136">
        <v>1.58</v>
      </c>
      <c r="F1025" s="136">
        <v>1.98</v>
      </c>
      <c r="G1025" s="136">
        <v>1.98</v>
      </c>
      <c r="H1025" s="136">
        <v>2.18</v>
      </c>
      <c r="I1025" s="135">
        <f t="shared" si="15"/>
        <v>2.08</v>
      </c>
    </row>
    <row r="1026" spans="2:9" ht="12.75">
      <c r="B1026">
        <v>1022</v>
      </c>
      <c r="C1026" s="136">
        <v>1.26</v>
      </c>
      <c r="D1026" s="136">
        <v>1.35</v>
      </c>
      <c r="E1026" s="136">
        <v>1.58</v>
      </c>
      <c r="F1026" s="136">
        <v>1.98</v>
      </c>
      <c r="G1026" s="136">
        <v>1.98</v>
      </c>
      <c r="H1026" s="136">
        <v>2.18</v>
      </c>
      <c r="I1026" s="135">
        <f t="shared" si="15"/>
        <v>2.08</v>
      </c>
    </row>
    <row r="1027" spans="2:9" ht="12.75">
      <c r="B1027">
        <v>1023</v>
      </c>
      <c r="C1027" s="136">
        <v>1.26</v>
      </c>
      <c r="D1027" s="136">
        <v>1.35</v>
      </c>
      <c r="E1027" s="136">
        <v>1.58</v>
      </c>
      <c r="F1027" s="136">
        <v>1.98</v>
      </c>
      <c r="G1027" s="136">
        <v>1.98</v>
      </c>
      <c r="H1027" s="136">
        <v>2.18</v>
      </c>
      <c r="I1027" s="135">
        <f t="shared" si="15"/>
        <v>2.08</v>
      </c>
    </row>
    <row r="1028" spans="2:9" ht="12.75">
      <c r="B1028">
        <v>1024</v>
      </c>
      <c r="C1028" s="136">
        <v>1.26</v>
      </c>
      <c r="D1028" s="136">
        <v>1.35</v>
      </c>
      <c r="E1028" s="136">
        <v>1.58</v>
      </c>
      <c r="F1028" s="136">
        <v>1.98</v>
      </c>
      <c r="G1028" s="136">
        <v>1.98</v>
      </c>
      <c r="H1028" s="136">
        <v>2.18</v>
      </c>
      <c r="I1028" s="135">
        <f t="shared" si="15"/>
        <v>2.08</v>
      </c>
    </row>
    <row r="1029" spans="2:9" ht="12.75">
      <c r="B1029">
        <v>1025</v>
      </c>
      <c r="C1029" s="136">
        <v>1.26</v>
      </c>
      <c r="D1029" s="136">
        <v>1.35</v>
      </c>
      <c r="E1029" s="136">
        <v>1.58</v>
      </c>
      <c r="F1029" s="136">
        <v>1.98</v>
      </c>
      <c r="G1029" s="136">
        <v>1.98</v>
      </c>
      <c r="H1029" s="136">
        <v>2.18</v>
      </c>
      <c r="I1029" s="135">
        <f aca="true" t="shared" si="16" ref="I1029:I1092">AVERAGE(F1029,H1029)</f>
        <v>2.08</v>
      </c>
    </row>
    <row r="1030" spans="2:9" ht="12.75">
      <c r="B1030">
        <v>1026</v>
      </c>
      <c r="C1030" s="136">
        <v>1.26</v>
      </c>
      <c r="D1030" s="136">
        <v>1.35</v>
      </c>
      <c r="E1030" s="136">
        <v>1.58</v>
      </c>
      <c r="F1030" s="136">
        <v>1.98</v>
      </c>
      <c r="G1030" s="136">
        <v>1.98</v>
      </c>
      <c r="H1030" s="136">
        <v>2.18</v>
      </c>
      <c r="I1030" s="135">
        <f t="shared" si="16"/>
        <v>2.08</v>
      </c>
    </row>
    <row r="1031" spans="2:9" ht="12.75">
      <c r="B1031">
        <v>1027</v>
      </c>
      <c r="C1031" s="136">
        <v>1.26</v>
      </c>
      <c r="D1031" s="136">
        <v>1.35</v>
      </c>
      <c r="E1031" s="136">
        <v>1.58</v>
      </c>
      <c r="F1031" s="136">
        <v>1.98</v>
      </c>
      <c r="G1031" s="136">
        <v>1.98</v>
      </c>
      <c r="H1031" s="136">
        <v>2.18</v>
      </c>
      <c r="I1031" s="135">
        <f t="shared" si="16"/>
        <v>2.08</v>
      </c>
    </row>
    <row r="1032" spans="2:9" ht="12.75">
      <c r="B1032">
        <v>1028</v>
      </c>
      <c r="C1032" s="136">
        <v>1.26</v>
      </c>
      <c r="D1032" s="136">
        <v>1.35</v>
      </c>
      <c r="E1032" s="136">
        <v>1.58</v>
      </c>
      <c r="F1032" s="136">
        <v>1.98</v>
      </c>
      <c r="G1032" s="136">
        <v>1.98</v>
      </c>
      <c r="H1032" s="136">
        <v>2.18</v>
      </c>
      <c r="I1032" s="135">
        <f t="shared" si="16"/>
        <v>2.08</v>
      </c>
    </row>
    <row r="1033" spans="2:9" ht="12.75">
      <c r="B1033">
        <v>1029</v>
      </c>
      <c r="C1033" s="136">
        <v>1.26</v>
      </c>
      <c r="D1033" s="136">
        <v>1.35</v>
      </c>
      <c r="E1033" s="136">
        <v>1.58</v>
      </c>
      <c r="F1033" s="136">
        <v>1.98</v>
      </c>
      <c r="G1033" s="136">
        <v>1.98</v>
      </c>
      <c r="H1033" s="136">
        <v>2.18</v>
      </c>
      <c r="I1033" s="135">
        <f t="shared" si="16"/>
        <v>2.08</v>
      </c>
    </row>
    <row r="1034" spans="2:9" ht="12.75">
      <c r="B1034">
        <v>1030</v>
      </c>
      <c r="C1034" s="136">
        <v>1.26</v>
      </c>
      <c r="D1034" s="136">
        <v>1.35</v>
      </c>
      <c r="E1034" s="136">
        <v>1.58</v>
      </c>
      <c r="F1034" s="136">
        <v>1.98</v>
      </c>
      <c r="G1034" s="136">
        <v>1.98</v>
      </c>
      <c r="H1034" s="136">
        <v>2.18</v>
      </c>
      <c r="I1034" s="135">
        <f t="shared" si="16"/>
        <v>2.08</v>
      </c>
    </row>
    <row r="1035" spans="2:9" ht="12.75">
      <c r="B1035">
        <v>1031</v>
      </c>
      <c r="C1035" s="136">
        <v>1.26</v>
      </c>
      <c r="D1035" s="136">
        <v>1.35</v>
      </c>
      <c r="E1035" s="136">
        <v>1.58</v>
      </c>
      <c r="F1035" s="136">
        <v>1.98</v>
      </c>
      <c r="G1035" s="136">
        <v>1.98</v>
      </c>
      <c r="H1035" s="136">
        <v>2.18</v>
      </c>
      <c r="I1035" s="135">
        <f t="shared" si="16"/>
        <v>2.08</v>
      </c>
    </row>
    <row r="1036" spans="2:9" ht="12.75">
      <c r="B1036">
        <v>1032</v>
      </c>
      <c r="C1036" s="136">
        <v>1.26</v>
      </c>
      <c r="D1036" s="136">
        <v>1.35</v>
      </c>
      <c r="E1036" s="136">
        <v>1.58</v>
      </c>
      <c r="F1036" s="136">
        <v>1.98</v>
      </c>
      <c r="G1036" s="136">
        <v>1.98</v>
      </c>
      <c r="H1036" s="136">
        <v>2.18</v>
      </c>
      <c r="I1036" s="135">
        <f t="shared" si="16"/>
        <v>2.08</v>
      </c>
    </row>
    <row r="1037" spans="2:9" ht="12.75">
      <c r="B1037">
        <v>1033</v>
      </c>
      <c r="C1037" s="136">
        <v>1.26</v>
      </c>
      <c r="D1037" s="136">
        <v>1.35</v>
      </c>
      <c r="E1037" s="136">
        <v>1.58</v>
      </c>
      <c r="F1037" s="136">
        <v>1.98</v>
      </c>
      <c r="G1037" s="136">
        <v>1.98</v>
      </c>
      <c r="H1037" s="136">
        <v>2.18</v>
      </c>
      <c r="I1037" s="135">
        <f t="shared" si="16"/>
        <v>2.08</v>
      </c>
    </row>
    <row r="1038" spans="2:9" ht="12.75">
      <c r="B1038">
        <v>1034</v>
      </c>
      <c r="C1038" s="136">
        <v>1.26</v>
      </c>
      <c r="D1038" s="136">
        <v>1.35</v>
      </c>
      <c r="E1038" s="136">
        <v>1.58</v>
      </c>
      <c r="F1038" s="136">
        <v>1.98</v>
      </c>
      <c r="G1038" s="136">
        <v>1.98</v>
      </c>
      <c r="H1038" s="136">
        <v>2.18</v>
      </c>
      <c r="I1038" s="135">
        <f t="shared" si="16"/>
        <v>2.08</v>
      </c>
    </row>
    <row r="1039" spans="2:9" ht="12.75">
      <c r="B1039">
        <v>1035</v>
      </c>
      <c r="C1039" s="136">
        <v>1.26</v>
      </c>
      <c r="D1039" s="136">
        <v>1.35</v>
      </c>
      <c r="E1039" s="136">
        <v>1.58</v>
      </c>
      <c r="F1039" s="136">
        <v>1.98</v>
      </c>
      <c r="G1039" s="136">
        <v>1.98</v>
      </c>
      <c r="H1039" s="136">
        <v>2.18</v>
      </c>
      <c r="I1039" s="135">
        <f t="shared" si="16"/>
        <v>2.08</v>
      </c>
    </row>
    <row r="1040" spans="2:9" ht="12.75">
      <c r="B1040">
        <v>1036</v>
      </c>
      <c r="C1040" s="136">
        <v>1.26</v>
      </c>
      <c r="D1040" s="136">
        <v>1.35</v>
      </c>
      <c r="E1040" s="136">
        <v>1.58</v>
      </c>
      <c r="F1040" s="136">
        <v>1.98</v>
      </c>
      <c r="G1040" s="136">
        <v>1.98</v>
      </c>
      <c r="H1040" s="136">
        <v>2.18</v>
      </c>
      <c r="I1040" s="135">
        <f t="shared" si="16"/>
        <v>2.08</v>
      </c>
    </row>
    <row r="1041" spans="2:9" ht="12.75">
      <c r="B1041">
        <v>1037</v>
      </c>
      <c r="C1041" s="136">
        <v>1.26</v>
      </c>
      <c r="D1041" s="136">
        <v>1.35</v>
      </c>
      <c r="E1041" s="136">
        <v>1.58</v>
      </c>
      <c r="F1041" s="136">
        <v>1.98</v>
      </c>
      <c r="G1041" s="136">
        <v>1.98</v>
      </c>
      <c r="H1041" s="136">
        <v>2.18</v>
      </c>
      <c r="I1041" s="135">
        <f t="shared" si="16"/>
        <v>2.08</v>
      </c>
    </row>
    <row r="1042" spans="2:9" ht="12.75">
      <c r="B1042">
        <v>1038</v>
      </c>
      <c r="C1042" s="136">
        <v>1.26</v>
      </c>
      <c r="D1042" s="136">
        <v>1.35</v>
      </c>
      <c r="E1042" s="136">
        <v>1.58</v>
      </c>
      <c r="F1042" s="136">
        <v>1.98</v>
      </c>
      <c r="G1042" s="136">
        <v>1.98</v>
      </c>
      <c r="H1042" s="136">
        <v>2.18</v>
      </c>
      <c r="I1042" s="135">
        <f t="shared" si="16"/>
        <v>2.08</v>
      </c>
    </row>
    <row r="1043" spans="2:9" ht="12.75">
      <c r="B1043">
        <v>1039</v>
      </c>
      <c r="C1043" s="136">
        <v>1.26</v>
      </c>
      <c r="D1043" s="136">
        <v>1.35</v>
      </c>
      <c r="E1043" s="136">
        <v>1.58</v>
      </c>
      <c r="F1043" s="136">
        <v>1.98</v>
      </c>
      <c r="G1043" s="136">
        <v>1.98</v>
      </c>
      <c r="H1043" s="136">
        <v>2.18</v>
      </c>
      <c r="I1043" s="135">
        <f t="shared" si="16"/>
        <v>2.08</v>
      </c>
    </row>
    <row r="1044" spans="2:9" ht="12.75">
      <c r="B1044">
        <v>1040</v>
      </c>
      <c r="C1044" s="136">
        <v>1.26</v>
      </c>
      <c r="D1044" s="136">
        <v>1.35</v>
      </c>
      <c r="E1044" s="136">
        <v>1.58</v>
      </c>
      <c r="F1044" s="136">
        <v>1.98</v>
      </c>
      <c r="G1044" s="136">
        <v>1.98</v>
      </c>
      <c r="H1044" s="136">
        <v>2.18</v>
      </c>
      <c r="I1044" s="135">
        <f t="shared" si="16"/>
        <v>2.08</v>
      </c>
    </row>
    <row r="1045" spans="2:9" ht="12.75">
      <c r="B1045">
        <v>1041</v>
      </c>
      <c r="C1045" s="136">
        <v>1.26</v>
      </c>
      <c r="D1045" s="136">
        <v>1.35</v>
      </c>
      <c r="E1045" s="136">
        <v>1.58</v>
      </c>
      <c r="F1045" s="136">
        <v>1.98</v>
      </c>
      <c r="G1045" s="136">
        <v>1.98</v>
      </c>
      <c r="H1045" s="136">
        <v>2.18</v>
      </c>
      <c r="I1045" s="135">
        <f t="shared" si="16"/>
        <v>2.08</v>
      </c>
    </row>
    <row r="1046" spans="2:9" ht="12.75">
      <c r="B1046">
        <v>1042</v>
      </c>
      <c r="C1046" s="136">
        <v>1.26</v>
      </c>
      <c r="D1046" s="136">
        <v>1.35</v>
      </c>
      <c r="E1046" s="136">
        <v>1.58</v>
      </c>
      <c r="F1046" s="136">
        <v>1.98</v>
      </c>
      <c r="G1046" s="136">
        <v>1.98</v>
      </c>
      <c r="H1046" s="136">
        <v>2.18</v>
      </c>
      <c r="I1046" s="135">
        <f t="shared" si="16"/>
        <v>2.08</v>
      </c>
    </row>
    <row r="1047" spans="2:9" ht="12.75">
      <c r="B1047">
        <v>1043</v>
      </c>
      <c r="C1047" s="136">
        <v>1.26</v>
      </c>
      <c r="D1047" s="136">
        <v>1.35</v>
      </c>
      <c r="E1047" s="136">
        <v>1.58</v>
      </c>
      <c r="F1047" s="136">
        <v>1.98</v>
      </c>
      <c r="G1047" s="136">
        <v>1.98</v>
      </c>
      <c r="H1047" s="136">
        <v>2.18</v>
      </c>
      <c r="I1047" s="135">
        <f t="shared" si="16"/>
        <v>2.08</v>
      </c>
    </row>
    <row r="1048" spans="2:9" ht="12.75">
      <c r="B1048">
        <v>1044</v>
      </c>
      <c r="C1048" s="136">
        <v>1.26</v>
      </c>
      <c r="D1048" s="136">
        <v>1.35</v>
      </c>
      <c r="E1048" s="136">
        <v>1.58</v>
      </c>
      <c r="F1048" s="136">
        <v>1.98</v>
      </c>
      <c r="G1048" s="136">
        <v>1.98</v>
      </c>
      <c r="H1048" s="136">
        <v>2.18</v>
      </c>
      <c r="I1048" s="135">
        <f t="shared" si="16"/>
        <v>2.08</v>
      </c>
    </row>
    <row r="1049" spans="2:9" ht="12.75">
      <c r="B1049">
        <v>1045</v>
      </c>
      <c r="C1049" s="136">
        <v>1.26</v>
      </c>
      <c r="D1049" s="136">
        <v>1.35</v>
      </c>
      <c r="E1049" s="136">
        <v>1.58</v>
      </c>
      <c r="F1049" s="136">
        <v>1.98</v>
      </c>
      <c r="G1049" s="136">
        <v>1.98</v>
      </c>
      <c r="H1049" s="136">
        <v>2.18</v>
      </c>
      <c r="I1049" s="135">
        <f t="shared" si="16"/>
        <v>2.08</v>
      </c>
    </row>
    <row r="1050" spans="2:9" ht="12.75">
      <c r="B1050">
        <v>1046</v>
      </c>
      <c r="C1050" s="136">
        <v>1.26</v>
      </c>
      <c r="D1050" s="136">
        <v>1.35</v>
      </c>
      <c r="E1050" s="136">
        <v>1.58</v>
      </c>
      <c r="F1050" s="136">
        <v>1.98</v>
      </c>
      <c r="G1050" s="136">
        <v>1.98</v>
      </c>
      <c r="H1050" s="136">
        <v>2.18</v>
      </c>
      <c r="I1050" s="135">
        <f t="shared" si="16"/>
        <v>2.08</v>
      </c>
    </row>
    <row r="1051" spans="2:9" ht="12.75">
      <c r="B1051">
        <v>1047</v>
      </c>
      <c r="C1051" s="136">
        <v>1.26</v>
      </c>
      <c r="D1051" s="136">
        <v>1.35</v>
      </c>
      <c r="E1051" s="136">
        <v>1.58</v>
      </c>
      <c r="F1051" s="136">
        <v>1.98</v>
      </c>
      <c r="G1051" s="136">
        <v>1.98</v>
      </c>
      <c r="H1051" s="136">
        <v>2.18</v>
      </c>
      <c r="I1051" s="135">
        <f t="shared" si="16"/>
        <v>2.08</v>
      </c>
    </row>
    <row r="1052" spans="2:9" ht="12.75">
      <c r="B1052">
        <v>1048</v>
      </c>
      <c r="C1052" s="136">
        <v>1.26</v>
      </c>
      <c r="D1052" s="136">
        <v>1.35</v>
      </c>
      <c r="E1052" s="136">
        <v>1.58</v>
      </c>
      <c r="F1052" s="136">
        <v>1.98</v>
      </c>
      <c r="G1052" s="136">
        <v>1.98</v>
      </c>
      <c r="H1052" s="136">
        <v>2.18</v>
      </c>
      <c r="I1052" s="135">
        <f t="shared" si="16"/>
        <v>2.08</v>
      </c>
    </row>
    <row r="1053" spans="2:9" ht="12.75">
      <c r="B1053">
        <v>1049</v>
      </c>
      <c r="C1053" s="136">
        <v>1.26</v>
      </c>
      <c r="D1053" s="136">
        <v>1.35</v>
      </c>
      <c r="E1053" s="136">
        <v>1.58</v>
      </c>
      <c r="F1053" s="136">
        <v>1.98</v>
      </c>
      <c r="G1053" s="136">
        <v>1.98</v>
      </c>
      <c r="H1053" s="136">
        <v>2.18</v>
      </c>
      <c r="I1053" s="135">
        <f t="shared" si="16"/>
        <v>2.08</v>
      </c>
    </row>
    <row r="1054" spans="2:9" ht="12.75">
      <c r="B1054">
        <v>1050</v>
      </c>
      <c r="C1054" s="136">
        <v>1.26</v>
      </c>
      <c r="D1054" s="136">
        <v>1.35</v>
      </c>
      <c r="E1054" s="136">
        <v>1.58</v>
      </c>
      <c r="F1054" s="136">
        <v>1.98</v>
      </c>
      <c r="G1054" s="136">
        <v>1.98</v>
      </c>
      <c r="H1054" s="136">
        <v>2.18</v>
      </c>
      <c r="I1054" s="135">
        <f t="shared" si="16"/>
        <v>2.08</v>
      </c>
    </row>
    <row r="1055" spans="2:9" ht="12.75">
      <c r="B1055">
        <v>1051</v>
      </c>
      <c r="C1055" s="136">
        <v>1.26</v>
      </c>
      <c r="D1055" s="136">
        <v>1.35</v>
      </c>
      <c r="E1055" s="136">
        <v>1.58</v>
      </c>
      <c r="F1055" s="136">
        <v>1.98</v>
      </c>
      <c r="G1055" s="136">
        <v>1.98</v>
      </c>
      <c r="H1055" s="136">
        <v>2.18</v>
      </c>
      <c r="I1055" s="135">
        <f t="shared" si="16"/>
        <v>2.08</v>
      </c>
    </row>
    <row r="1056" spans="2:9" ht="12.75">
      <c r="B1056">
        <v>1052</v>
      </c>
      <c r="C1056" s="136">
        <v>1.26</v>
      </c>
      <c r="D1056" s="136">
        <v>1.35</v>
      </c>
      <c r="E1056" s="136">
        <v>1.58</v>
      </c>
      <c r="F1056" s="136">
        <v>1.98</v>
      </c>
      <c r="G1056" s="136">
        <v>1.98</v>
      </c>
      <c r="H1056" s="136">
        <v>2.18</v>
      </c>
      <c r="I1056" s="135">
        <f t="shared" si="16"/>
        <v>2.08</v>
      </c>
    </row>
    <row r="1057" spans="2:9" ht="12.75">
      <c r="B1057">
        <v>1053</v>
      </c>
      <c r="C1057" s="136">
        <v>1.26</v>
      </c>
      <c r="D1057" s="136">
        <v>1.35</v>
      </c>
      <c r="E1057" s="136">
        <v>1.58</v>
      </c>
      <c r="F1057" s="136">
        <v>1.98</v>
      </c>
      <c r="G1057" s="136">
        <v>1.98</v>
      </c>
      <c r="H1057" s="136">
        <v>2.18</v>
      </c>
      <c r="I1057" s="135">
        <f t="shared" si="16"/>
        <v>2.08</v>
      </c>
    </row>
    <row r="1058" spans="2:9" ht="12.75">
      <c r="B1058">
        <v>1054</v>
      </c>
      <c r="C1058" s="136">
        <v>1.26</v>
      </c>
      <c r="D1058" s="136">
        <v>1.35</v>
      </c>
      <c r="E1058" s="136">
        <v>1.58</v>
      </c>
      <c r="F1058" s="136">
        <v>1.98</v>
      </c>
      <c r="G1058" s="136">
        <v>1.98</v>
      </c>
      <c r="H1058" s="136">
        <v>2.18</v>
      </c>
      <c r="I1058" s="135">
        <f t="shared" si="16"/>
        <v>2.08</v>
      </c>
    </row>
    <row r="1059" spans="2:9" ht="12.75">
      <c r="B1059">
        <v>1055</v>
      </c>
      <c r="C1059" s="136">
        <v>1.26</v>
      </c>
      <c r="D1059" s="136">
        <v>1.35</v>
      </c>
      <c r="E1059" s="136">
        <v>1.58</v>
      </c>
      <c r="F1059" s="136">
        <v>1.98</v>
      </c>
      <c r="G1059" s="136">
        <v>1.98</v>
      </c>
      <c r="H1059" s="136">
        <v>2.18</v>
      </c>
      <c r="I1059" s="135">
        <f t="shared" si="16"/>
        <v>2.08</v>
      </c>
    </row>
    <row r="1060" spans="2:9" ht="12.75">
      <c r="B1060">
        <v>1056</v>
      </c>
      <c r="C1060" s="136">
        <v>1.26</v>
      </c>
      <c r="D1060" s="136">
        <v>1.35</v>
      </c>
      <c r="E1060" s="136">
        <v>1.58</v>
      </c>
      <c r="F1060" s="136">
        <v>1.98</v>
      </c>
      <c r="G1060" s="136">
        <v>1.98</v>
      </c>
      <c r="H1060" s="136">
        <v>2.18</v>
      </c>
      <c r="I1060" s="135">
        <f t="shared" si="16"/>
        <v>2.08</v>
      </c>
    </row>
    <row r="1061" spans="2:9" ht="12.75">
      <c r="B1061">
        <v>1057</v>
      </c>
      <c r="C1061" s="136">
        <v>1.26</v>
      </c>
      <c r="D1061" s="136">
        <v>1.35</v>
      </c>
      <c r="E1061" s="136">
        <v>1.58</v>
      </c>
      <c r="F1061" s="136">
        <v>1.98</v>
      </c>
      <c r="G1061" s="136">
        <v>1.98</v>
      </c>
      <c r="H1061" s="136">
        <v>2.18</v>
      </c>
      <c r="I1061" s="135">
        <f t="shared" si="16"/>
        <v>2.08</v>
      </c>
    </row>
    <row r="1062" spans="2:9" ht="12.75">
      <c r="B1062">
        <v>1058</v>
      </c>
      <c r="C1062" s="136">
        <v>1.26</v>
      </c>
      <c r="D1062" s="136">
        <v>1.35</v>
      </c>
      <c r="E1062" s="136">
        <v>1.58</v>
      </c>
      <c r="F1062" s="136">
        <v>1.98</v>
      </c>
      <c r="G1062" s="136">
        <v>1.98</v>
      </c>
      <c r="H1062" s="136">
        <v>2.18</v>
      </c>
      <c r="I1062" s="135">
        <f t="shared" si="16"/>
        <v>2.08</v>
      </c>
    </row>
    <row r="1063" spans="2:9" ht="12.75">
      <c r="B1063">
        <v>1059</v>
      </c>
      <c r="C1063" s="136">
        <v>1.26</v>
      </c>
      <c r="D1063" s="136">
        <v>1.35</v>
      </c>
      <c r="E1063" s="136">
        <v>1.58</v>
      </c>
      <c r="F1063" s="136">
        <v>1.98</v>
      </c>
      <c r="G1063" s="136">
        <v>1.98</v>
      </c>
      <c r="H1063" s="136">
        <v>2.18</v>
      </c>
      <c r="I1063" s="135">
        <f t="shared" si="16"/>
        <v>2.08</v>
      </c>
    </row>
    <row r="1064" spans="2:9" ht="12.75">
      <c r="B1064">
        <v>1060</v>
      </c>
      <c r="C1064" s="136">
        <v>1.26</v>
      </c>
      <c r="D1064" s="136">
        <v>1.35</v>
      </c>
      <c r="E1064" s="136">
        <v>1.58</v>
      </c>
      <c r="F1064" s="136">
        <v>1.98</v>
      </c>
      <c r="G1064" s="136">
        <v>1.98</v>
      </c>
      <c r="H1064" s="136">
        <v>2.18</v>
      </c>
      <c r="I1064" s="135">
        <f t="shared" si="16"/>
        <v>2.08</v>
      </c>
    </row>
    <row r="1065" spans="2:9" ht="12.75">
      <c r="B1065">
        <v>1061</v>
      </c>
      <c r="C1065" s="136">
        <v>1.26</v>
      </c>
      <c r="D1065" s="136">
        <v>1.35</v>
      </c>
      <c r="E1065" s="136">
        <v>1.58</v>
      </c>
      <c r="F1065" s="136">
        <v>1.98</v>
      </c>
      <c r="G1065" s="136">
        <v>1.98</v>
      </c>
      <c r="H1065" s="136">
        <v>2.18</v>
      </c>
      <c r="I1065" s="135">
        <f t="shared" si="16"/>
        <v>2.08</v>
      </c>
    </row>
    <row r="1066" spans="2:9" ht="12.75">
      <c r="B1066">
        <v>1062</v>
      </c>
      <c r="C1066" s="136">
        <v>1.26</v>
      </c>
      <c r="D1066" s="136">
        <v>1.35</v>
      </c>
      <c r="E1066" s="136">
        <v>1.58</v>
      </c>
      <c r="F1066" s="136">
        <v>1.98</v>
      </c>
      <c r="G1066" s="136">
        <v>1.98</v>
      </c>
      <c r="H1066" s="136">
        <v>2.18</v>
      </c>
      <c r="I1066" s="135">
        <f t="shared" si="16"/>
        <v>2.08</v>
      </c>
    </row>
    <row r="1067" spans="2:9" ht="12.75">
      <c r="B1067">
        <v>1063</v>
      </c>
      <c r="C1067" s="136">
        <v>1.26</v>
      </c>
      <c r="D1067" s="136">
        <v>1.35</v>
      </c>
      <c r="E1067" s="136">
        <v>1.58</v>
      </c>
      <c r="F1067" s="136">
        <v>1.98</v>
      </c>
      <c r="G1067" s="136">
        <v>1.98</v>
      </c>
      <c r="H1067" s="136">
        <v>2.18</v>
      </c>
      <c r="I1067" s="135">
        <f t="shared" si="16"/>
        <v>2.08</v>
      </c>
    </row>
    <row r="1068" spans="2:9" ht="12.75">
      <c r="B1068">
        <v>1064</v>
      </c>
      <c r="C1068" s="136">
        <v>1.26</v>
      </c>
      <c r="D1068" s="136">
        <v>1.35</v>
      </c>
      <c r="E1068" s="136">
        <v>1.58</v>
      </c>
      <c r="F1068" s="136">
        <v>1.98</v>
      </c>
      <c r="G1068" s="136">
        <v>1.98</v>
      </c>
      <c r="H1068" s="136">
        <v>2.18</v>
      </c>
      <c r="I1068" s="135">
        <f t="shared" si="16"/>
        <v>2.08</v>
      </c>
    </row>
    <row r="1069" spans="2:9" ht="12.75">
      <c r="B1069">
        <v>1065</v>
      </c>
      <c r="C1069" s="136">
        <v>1.26</v>
      </c>
      <c r="D1069" s="136">
        <v>1.35</v>
      </c>
      <c r="E1069" s="136">
        <v>1.58</v>
      </c>
      <c r="F1069" s="136">
        <v>1.98</v>
      </c>
      <c r="G1069" s="136">
        <v>1.98</v>
      </c>
      <c r="H1069" s="136">
        <v>2.18</v>
      </c>
      <c r="I1069" s="135">
        <f t="shared" si="16"/>
        <v>2.08</v>
      </c>
    </row>
    <row r="1070" spans="2:9" ht="12.75">
      <c r="B1070">
        <v>1066</v>
      </c>
      <c r="C1070" s="136">
        <v>1.26</v>
      </c>
      <c r="D1070" s="136">
        <v>1.35</v>
      </c>
      <c r="E1070" s="136">
        <v>1.58</v>
      </c>
      <c r="F1070" s="136">
        <v>1.98</v>
      </c>
      <c r="G1070" s="136">
        <v>1.98</v>
      </c>
      <c r="H1070" s="136">
        <v>2.18</v>
      </c>
      <c r="I1070" s="135">
        <f t="shared" si="16"/>
        <v>2.08</v>
      </c>
    </row>
    <row r="1071" spans="2:9" ht="12.75">
      <c r="B1071">
        <v>1067</v>
      </c>
      <c r="C1071" s="136">
        <v>1.26</v>
      </c>
      <c r="D1071" s="136">
        <v>1.35</v>
      </c>
      <c r="E1071" s="136">
        <v>1.58</v>
      </c>
      <c r="F1071" s="136">
        <v>1.98</v>
      </c>
      <c r="G1071" s="136">
        <v>1.98</v>
      </c>
      <c r="H1071" s="136">
        <v>2.18</v>
      </c>
      <c r="I1071" s="135">
        <f t="shared" si="16"/>
        <v>2.08</v>
      </c>
    </row>
    <row r="1072" spans="2:9" ht="12.75">
      <c r="B1072">
        <v>1068</v>
      </c>
      <c r="C1072" s="136">
        <v>1.26</v>
      </c>
      <c r="D1072" s="136">
        <v>1.35</v>
      </c>
      <c r="E1072" s="136">
        <v>1.58</v>
      </c>
      <c r="F1072" s="136">
        <v>1.98</v>
      </c>
      <c r="G1072" s="136">
        <v>1.98</v>
      </c>
      <c r="H1072" s="136">
        <v>2.18</v>
      </c>
      <c r="I1072" s="135">
        <f t="shared" si="16"/>
        <v>2.08</v>
      </c>
    </row>
    <row r="1073" spans="2:9" ht="12.75">
      <c r="B1073">
        <v>1069</v>
      </c>
      <c r="C1073" s="136">
        <v>1.26</v>
      </c>
      <c r="D1073" s="136">
        <v>1.35</v>
      </c>
      <c r="E1073" s="136">
        <v>1.58</v>
      </c>
      <c r="F1073" s="136">
        <v>1.98</v>
      </c>
      <c r="G1073" s="136">
        <v>1.98</v>
      </c>
      <c r="H1073" s="136">
        <v>2.18</v>
      </c>
      <c r="I1073" s="135">
        <f t="shared" si="16"/>
        <v>2.08</v>
      </c>
    </row>
    <row r="1074" spans="2:9" ht="12.75">
      <c r="B1074">
        <v>1070</v>
      </c>
      <c r="C1074" s="136">
        <v>1.26</v>
      </c>
      <c r="D1074" s="136">
        <v>1.35</v>
      </c>
      <c r="E1074" s="136">
        <v>1.58</v>
      </c>
      <c r="F1074" s="136">
        <v>1.98</v>
      </c>
      <c r="G1074" s="136">
        <v>1.98</v>
      </c>
      <c r="H1074" s="136">
        <v>2.18</v>
      </c>
      <c r="I1074" s="135">
        <f t="shared" si="16"/>
        <v>2.08</v>
      </c>
    </row>
    <row r="1075" spans="2:9" ht="12.75">
      <c r="B1075">
        <v>1071</v>
      </c>
      <c r="C1075" s="136">
        <v>1.26</v>
      </c>
      <c r="D1075" s="136">
        <v>1.35</v>
      </c>
      <c r="E1075" s="136">
        <v>1.58</v>
      </c>
      <c r="F1075" s="136">
        <v>1.98</v>
      </c>
      <c r="G1075" s="136">
        <v>1.98</v>
      </c>
      <c r="H1075" s="136">
        <v>2.18</v>
      </c>
      <c r="I1075" s="135">
        <f t="shared" si="16"/>
        <v>2.08</v>
      </c>
    </row>
    <row r="1076" spans="2:9" ht="12.75">
      <c r="B1076">
        <v>1072</v>
      </c>
      <c r="C1076" s="136">
        <v>1.26</v>
      </c>
      <c r="D1076" s="136">
        <v>1.35</v>
      </c>
      <c r="E1076" s="136">
        <v>1.58</v>
      </c>
      <c r="F1076" s="136">
        <v>1.98</v>
      </c>
      <c r="G1076" s="136">
        <v>1.98</v>
      </c>
      <c r="H1076" s="136">
        <v>2.18</v>
      </c>
      <c r="I1076" s="135">
        <f t="shared" si="16"/>
        <v>2.08</v>
      </c>
    </row>
    <row r="1077" spans="2:9" ht="12.75">
      <c r="B1077">
        <v>1073</v>
      </c>
      <c r="C1077" s="136">
        <v>1.26</v>
      </c>
      <c r="D1077" s="136">
        <v>1.35</v>
      </c>
      <c r="E1077" s="136">
        <v>1.58</v>
      </c>
      <c r="F1077" s="136">
        <v>1.98</v>
      </c>
      <c r="G1077" s="136">
        <v>1.98</v>
      </c>
      <c r="H1077" s="136">
        <v>2.18</v>
      </c>
      <c r="I1077" s="135">
        <f t="shared" si="16"/>
        <v>2.08</v>
      </c>
    </row>
    <row r="1078" spans="2:9" ht="12.75">
      <c r="B1078">
        <v>1074</v>
      </c>
      <c r="C1078" s="136">
        <v>1.26</v>
      </c>
      <c r="D1078" s="136">
        <v>1.35</v>
      </c>
      <c r="E1078" s="136">
        <v>1.58</v>
      </c>
      <c r="F1078" s="136">
        <v>1.98</v>
      </c>
      <c r="G1078" s="136">
        <v>1.98</v>
      </c>
      <c r="H1078" s="136">
        <v>2.18</v>
      </c>
      <c r="I1078" s="135">
        <f t="shared" si="16"/>
        <v>2.08</v>
      </c>
    </row>
    <row r="1079" spans="2:9" ht="12.75">
      <c r="B1079">
        <v>1075</v>
      </c>
      <c r="C1079" s="136">
        <v>1.26</v>
      </c>
      <c r="D1079" s="136">
        <v>1.35</v>
      </c>
      <c r="E1079" s="136">
        <v>1.58</v>
      </c>
      <c r="F1079" s="136">
        <v>1.98</v>
      </c>
      <c r="G1079" s="136">
        <v>1.98</v>
      </c>
      <c r="H1079" s="136">
        <v>2.18</v>
      </c>
      <c r="I1079" s="135">
        <f t="shared" si="16"/>
        <v>2.08</v>
      </c>
    </row>
    <row r="1080" spans="2:9" ht="12.75">
      <c r="B1080">
        <v>1076</v>
      </c>
      <c r="C1080" s="136">
        <v>1.26</v>
      </c>
      <c r="D1080" s="136">
        <v>1.35</v>
      </c>
      <c r="E1080" s="136">
        <v>1.58</v>
      </c>
      <c r="F1080" s="136">
        <v>1.98</v>
      </c>
      <c r="G1080" s="136">
        <v>1.98</v>
      </c>
      <c r="H1080" s="136">
        <v>2.18</v>
      </c>
      <c r="I1080" s="135">
        <f t="shared" si="16"/>
        <v>2.08</v>
      </c>
    </row>
    <row r="1081" spans="2:9" ht="12.75">
      <c r="B1081">
        <v>1077</v>
      </c>
      <c r="C1081" s="136">
        <v>1.26</v>
      </c>
      <c r="D1081" s="136">
        <v>1.35</v>
      </c>
      <c r="E1081" s="136">
        <v>1.58</v>
      </c>
      <c r="F1081" s="136">
        <v>1.98</v>
      </c>
      <c r="G1081" s="136">
        <v>1.98</v>
      </c>
      <c r="H1081" s="136">
        <v>2.18</v>
      </c>
      <c r="I1081" s="135">
        <f t="shared" si="16"/>
        <v>2.08</v>
      </c>
    </row>
    <row r="1082" spans="2:9" ht="12.75">
      <c r="B1082">
        <v>1078</v>
      </c>
      <c r="C1082" s="136">
        <v>1.26</v>
      </c>
      <c r="D1082" s="136">
        <v>1.35</v>
      </c>
      <c r="E1082" s="136">
        <v>1.58</v>
      </c>
      <c r="F1082" s="136">
        <v>1.98</v>
      </c>
      <c r="G1082" s="136">
        <v>1.98</v>
      </c>
      <c r="H1082" s="136">
        <v>2.18</v>
      </c>
      <c r="I1082" s="135">
        <f t="shared" si="16"/>
        <v>2.08</v>
      </c>
    </row>
    <row r="1083" spans="2:9" ht="12.75">
      <c r="B1083">
        <v>1079</v>
      </c>
      <c r="C1083" s="136">
        <v>1.26</v>
      </c>
      <c r="D1083" s="136">
        <v>1.35</v>
      </c>
      <c r="E1083" s="136">
        <v>1.58</v>
      </c>
      <c r="F1083" s="136">
        <v>1.98</v>
      </c>
      <c r="G1083" s="136">
        <v>1.98</v>
      </c>
      <c r="H1083" s="136">
        <v>2.18</v>
      </c>
      <c r="I1083" s="135">
        <f t="shared" si="16"/>
        <v>2.08</v>
      </c>
    </row>
    <row r="1084" spans="2:9" ht="12.75">
      <c r="B1084">
        <v>1080</v>
      </c>
      <c r="C1084" s="136">
        <v>1.26</v>
      </c>
      <c r="D1084" s="136">
        <v>1.35</v>
      </c>
      <c r="E1084" s="136">
        <v>1.58</v>
      </c>
      <c r="F1084" s="136">
        <v>1.98</v>
      </c>
      <c r="G1084" s="136">
        <v>1.98</v>
      </c>
      <c r="H1084" s="136">
        <v>2.18</v>
      </c>
      <c r="I1084" s="135">
        <f t="shared" si="16"/>
        <v>2.08</v>
      </c>
    </row>
    <row r="1085" spans="2:9" ht="12.75">
      <c r="B1085">
        <v>1081</v>
      </c>
      <c r="C1085" s="136">
        <v>1.26</v>
      </c>
      <c r="D1085" s="136">
        <v>1.35</v>
      </c>
      <c r="E1085" s="136">
        <v>1.58</v>
      </c>
      <c r="F1085" s="136">
        <v>1.98</v>
      </c>
      <c r="G1085" s="136">
        <v>1.98</v>
      </c>
      <c r="H1085" s="136">
        <v>2.18</v>
      </c>
      <c r="I1085" s="135">
        <f t="shared" si="16"/>
        <v>2.08</v>
      </c>
    </row>
    <row r="1086" spans="2:9" ht="12.75">
      <c r="B1086">
        <v>1082</v>
      </c>
      <c r="C1086" s="136">
        <v>1.26</v>
      </c>
      <c r="D1086" s="136">
        <v>1.35</v>
      </c>
      <c r="E1086" s="136">
        <v>1.58</v>
      </c>
      <c r="F1086" s="136">
        <v>1.98</v>
      </c>
      <c r="G1086" s="136">
        <v>1.98</v>
      </c>
      <c r="H1086" s="136">
        <v>2.18</v>
      </c>
      <c r="I1086" s="135">
        <f t="shared" si="16"/>
        <v>2.08</v>
      </c>
    </row>
    <row r="1087" spans="2:9" ht="12.75">
      <c r="B1087">
        <v>1083</v>
      </c>
      <c r="C1087" s="136">
        <v>1.26</v>
      </c>
      <c r="D1087" s="136">
        <v>1.35</v>
      </c>
      <c r="E1087" s="136">
        <v>1.58</v>
      </c>
      <c r="F1087" s="136">
        <v>1.98</v>
      </c>
      <c r="G1087" s="136">
        <v>1.98</v>
      </c>
      <c r="H1087" s="136">
        <v>2.18</v>
      </c>
      <c r="I1087" s="135">
        <f t="shared" si="16"/>
        <v>2.08</v>
      </c>
    </row>
    <row r="1088" spans="2:9" ht="12.75">
      <c r="B1088">
        <v>1084</v>
      </c>
      <c r="C1088" s="136">
        <v>1.26</v>
      </c>
      <c r="D1088" s="136">
        <v>1.35</v>
      </c>
      <c r="E1088" s="136">
        <v>1.58</v>
      </c>
      <c r="F1088" s="136">
        <v>1.98</v>
      </c>
      <c r="G1088" s="136">
        <v>1.98</v>
      </c>
      <c r="H1088" s="136">
        <v>2.18</v>
      </c>
      <c r="I1088" s="135">
        <f t="shared" si="16"/>
        <v>2.08</v>
      </c>
    </row>
    <row r="1089" spans="2:9" ht="12.75">
      <c r="B1089">
        <v>1085</v>
      </c>
      <c r="C1089" s="136">
        <v>1.26</v>
      </c>
      <c r="D1089" s="136">
        <v>1.35</v>
      </c>
      <c r="E1089" s="136">
        <v>1.58</v>
      </c>
      <c r="F1089" s="136">
        <v>1.98</v>
      </c>
      <c r="G1089" s="136">
        <v>1.98</v>
      </c>
      <c r="H1089" s="136">
        <v>2.18</v>
      </c>
      <c r="I1089" s="135">
        <f t="shared" si="16"/>
        <v>2.08</v>
      </c>
    </row>
    <row r="1090" spans="2:9" ht="12.75">
      <c r="B1090">
        <v>1086</v>
      </c>
      <c r="C1090" s="136">
        <v>1.26</v>
      </c>
      <c r="D1090" s="136">
        <v>1.35</v>
      </c>
      <c r="E1090" s="136">
        <v>1.58</v>
      </c>
      <c r="F1090" s="136">
        <v>1.98</v>
      </c>
      <c r="G1090" s="136">
        <v>1.98</v>
      </c>
      <c r="H1090" s="136">
        <v>2.18</v>
      </c>
      <c r="I1090" s="135">
        <f t="shared" si="16"/>
        <v>2.08</v>
      </c>
    </row>
    <row r="1091" spans="2:9" ht="12.75">
      <c r="B1091">
        <v>1087</v>
      </c>
      <c r="C1091" s="136">
        <v>1.26</v>
      </c>
      <c r="D1091" s="136">
        <v>1.35</v>
      </c>
      <c r="E1091" s="136">
        <v>1.58</v>
      </c>
      <c r="F1091" s="136">
        <v>1.98</v>
      </c>
      <c r="G1091" s="136">
        <v>1.98</v>
      </c>
      <c r="H1091" s="136">
        <v>2.18</v>
      </c>
      <c r="I1091" s="135">
        <f t="shared" si="16"/>
        <v>2.08</v>
      </c>
    </row>
    <row r="1092" spans="2:9" ht="12.75">
      <c r="B1092">
        <v>1088</v>
      </c>
      <c r="C1092" s="136">
        <v>1.26</v>
      </c>
      <c r="D1092" s="136">
        <v>1.35</v>
      </c>
      <c r="E1092" s="136">
        <v>1.58</v>
      </c>
      <c r="F1092" s="136">
        <v>1.98</v>
      </c>
      <c r="G1092" s="136">
        <v>1.98</v>
      </c>
      <c r="H1092" s="136">
        <v>2.18</v>
      </c>
      <c r="I1092" s="135">
        <f t="shared" si="16"/>
        <v>2.08</v>
      </c>
    </row>
    <row r="1093" spans="2:9" ht="12.75">
      <c r="B1093">
        <v>1089</v>
      </c>
      <c r="C1093" s="136">
        <v>1.26</v>
      </c>
      <c r="D1093" s="136">
        <v>1.35</v>
      </c>
      <c r="E1093" s="136">
        <v>1.58</v>
      </c>
      <c r="F1093" s="136">
        <v>1.98</v>
      </c>
      <c r="G1093" s="136">
        <v>1.98</v>
      </c>
      <c r="H1093" s="136">
        <v>2.18</v>
      </c>
      <c r="I1093" s="135">
        <f aca="true" t="shared" si="17" ref="I1093:I1156">AVERAGE(F1093,H1093)</f>
        <v>2.08</v>
      </c>
    </row>
    <row r="1094" spans="2:9" ht="12.75">
      <c r="B1094">
        <v>1090</v>
      </c>
      <c r="C1094" s="136">
        <v>1.26</v>
      </c>
      <c r="D1094" s="136">
        <v>1.35</v>
      </c>
      <c r="E1094" s="136">
        <v>1.58</v>
      </c>
      <c r="F1094" s="136">
        <v>1.98</v>
      </c>
      <c r="G1094" s="136">
        <v>1.98</v>
      </c>
      <c r="H1094" s="136">
        <v>2.18</v>
      </c>
      <c r="I1094" s="135">
        <f t="shared" si="17"/>
        <v>2.08</v>
      </c>
    </row>
    <row r="1095" spans="2:9" ht="12.75">
      <c r="B1095">
        <v>1091</v>
      </c>
      <c r="C1095" s="136">
        <v>1.26</v>
      </c>
      <c r="D1095" s="136">
        <v>1.35</v>
      </c>
      <c r="E1095" s="136">
        <v>1.58</v>
      </c>
      <c r="F1095" s="136">
        <v>1.98</v>
      </c>
      <c r="G1095" s="136">
        <v>1.98</v>
      </c>
      <c r="H1095" s="136">
        <v>2.18</v>
      </c>
      <c r="I1095" s="135">
        <f t="shared" si="17"/>
        <v>2.08</v>
      </c>
    </row>
    <row r="1096" spans="2:9" ht="12.75">
      <c r="B1096">
        <v>1092</v>
      </c>
      <c r="C1096" s="136">
        <v>1.26</v>
      </c>
      <c r="D1096" s="136">
        <v>1.35</v>
      </c>
      <c r="E1096" s="136">
        <v>1.58</v>
      </c>
      <c r="F1096" s="136">
        <v>1.98</v>
      </c>
      <c r="G1096" s="136">
        <v>1.98</v>
      </c>
      <c r="H1096" s="136">
        <v>2.18</v>
      </c>
      <c r="I1096" s="135">
        <f t="shared" si="17"/>
        <v>2.08</v>
      </c>
    </row>
    <row r="1097" spans="2:9" ht="12.75">
      <c r="B1097">
        <v>1093</v>
      </c>
      <c r="C1097" s="136">
        <v>1.26</v>
      </c>
      <c r="D1097" s="136">
        <v>1.35</v>
      </c>
      <c r="E1097" s="136">
        <v>1.58</v>
      </c>
      <c r="F1097" s="136">
        <v>1.98</v>
      </c>
      <c r="G1097" s="136">
        <v>1.98</v>
      </c>
      <c r="H1097" s="136">
        <v>2.18</v>
      </c>
      <c r="I1097" s="135">
        <f t="shared" si="17"/>
        <v>2.08</v>
      </c>
    </row>
    <row r="1098" spans="2:9" ht="12.75">
      <c r="B1098">
        <v>1094</v>
      </c>
      <c r="C1098" s="136">
        <v>1.26</v>
      </c>
      <c r="D1098" s="136">
        <v>1.35</v>
      </c>
      <c r="E1098" s="136">
        <v>1.58</v>
      </c>
      <c r="F1098" s="136">
        <v>1.98</v>
      </c>
      <c r="G1098" s="136">
        <v>1.98</v>
      </c>
      <c r="H1098" s="136">
        <v>2.18</v>
      </c>
      <c r="I1098" s="135">
        <f t="shared" si="17"/>
        <v>2.08</v>
      </c>
    </row>
    <row r="1099" spans="2:9" ht="12.75">
      <c r="B1099">
        <v>1095</v>
      </c>
      <c r="C1099" s="136">
        <v>1.26</v>
      </c>
      <c r="D1099" s="136">
        <v>1.35</v>
      </c>
      <c r="E1099" s="136">
        <v>1.58</v>
      </c>
      <c r="F1099" s="136">
        <v>1.98</v>
      </c>
      <c r="G1099" s="136">
        <v>1.98</v>
      </c>
      <c r="H1099" s="136">
        <v>2.18</v>
      </c>
      <c r="I1099" s="135">
        <f t="shared" si="17"/>
        <v>2.08</v>
      </c>
    </row>
    <row r="1100" spans="2:9" ht="12.75">
      <c r="B1100">
        <v>1096</v>
      </c>
      <c r="C1100" s="136">
        <v>1.26</v>
      </c>
      <c r="D1100" s="136">
        <v>1.35</v>
      </c>
      <c r="E1100" s="136">
        <v>1.58</v>
      </c>
      <c r="F1100" s="136">
        <v>1.98</v>
      </c>
      <c r="G1100" s="136">
        <v>1.98</v>
      </c>
      <c r="H1100" s="136">
        <v>2.18</v>
      </c>
      <c r="I1100" s="135">
        <f t="shared" si="17"/>
        <v>2.08</v>
      </c>
    </row>
    <row r="1101" spans="2:9" ht="12.75">
      <c r="B1101">
        <v>1097</v>
      </c>
      <c r="C1101" s="136">
        <v>1.26</v>
      </c>
      <c r="D1101" s="136">
        <v>1.35</v>
      </c>
      <c r="E1101" s="136">
        <v>1.58</v>
      </c>
      <c r="F1101" s="136">
        <v>1.98</v>
      </c>
      <c r="G1101" s="136">
        <v>1.98</v>
      </c>
      <c r="H1101" s="136">
        <v>2.18</v>
      </c>
      <c r="I1101" s="135">
        <f t="shared" si="17"/>
        <v>2.08</v>
      </c>
    </row>
    <row r="1102" spans="2:9" ht="12.75">
      <c r="B1102">
        <v>1098</v>
      </c>
      <c r="C1102" s="136">
        <v>1.26</v>
      </c>
      <c r="D1102" s="136">
        <v>1.35</v>
      </c>
      <c r="E1102" s="136">
        <v>1.58</v>
      </c>
      <c r="F1102" s="136">
        <v>1.98</v>
      </c>
      <c r="G1102" s="136">
        <v>1.98</v>
      </c>
      <c r="H1102" s="136">
        <v>2.18</v>
      </c>
      <c r="I1102" s="135">
        <f t="shared" si="17"/>
        <v>2.08</v>
      </c>
    </row>
    <row r="1103" spans="2:9" ht="12.75">
      <c r="B1103">
        <v>1099</v>
      </c>
      <c r="C1103" s="136">
        <v>1.26</v>
      </c>
      <c r="D1103" s="136">
        <v>1.35</v>
      </c>
      <c r="E1103" s="136">
        <v>1.58</v>
      </c>
      <c r="F1103" s="136">
        <v>1.98</v>
      </c>
      <c r="G1103" s="136">
        <v>1.98</v>
      </c>
      <c r="H1103" s="136">
        <v>2.18</v>
      </c>
      <c r="I1103" s="135">
        <f t="shared" si="17"/>
        <v>2.08</v>
      </c>
    </row>
    <row r="1104" spans="2:9" ht="12.75">
      <c r="B1104">
        <v>1100</v>
      </c>
      <c r="C1104" s="136">
        <v>1.26</v>
      </c>
      <c r="D1104" s="136">
        <v>1.35</v>
      </c>
      <c r="E1104" s="136">
        <v>1.58</v>
      </c>
      <c r="F1104" s="136">
        <v>1.98</v>
      </c>
      <c r="G1104" s="136">
        <v>1.98</v>
      </c>
      <c r="H1104" s="136">
        <v>2.18</v>
      </c>
      <c r="I1104" s="135">
        <f t="shared" si="17"/>
        <v>2.08</v>
      </c>
    </row>
    <row r="1105" spans="2:9" ht="12.75">
      <c r="B1105">
        <v>1101</v>
      </c>
      <c r="C1105" s="136">
        <v>1.26</v>
      </c>
      <c r="D1105" s="136">
        <v>1.35</v>
      </c>
      <c r="E1105" s="136">
        <v>1.58</v>
      </c>
      <c r="F1105" s="136">
        <v>1.98</v>
      </c>
      <c r="G1105" s="136">
        <v>1.98</v>
      </c>
      <c r="H1105" s="136">
        <v>2.18</v>
      </c>
      <c r="I1105" s="135">
        <f t="shared" si="17"/>
        <v>2.08</v>
      </c>
    </row>
    <row r="1106" spans="2:9" ht="12.75">
      <c r="B1106">
        <v>1102</v>
      </c>
      <c r="C1106" s="136">
        <v>1.26</v>
      </c>
      <c r="D1106" s="136">
        <v>1.35</v>
      </c>
      <c r="E1106" s="136">
        <v>1.58</v>
      </c>
      <c r="F1106" s="136">
        <v>1.98</v>
      </c>
      <c r="G1106" s="136">
        <v>1.98</v>
      </c>
      <c r="H1106" s="136">
        <v>2.18</v>
      </c>
      <c r="I1106" s="135">
        <f t="shared" si="17"/>
        <v>2.08</v>
      </c>
    </row>
    <row r="1107" spans="2:9" ht="12.75">
      <c r="B1107">
        <v>1103</v>
      </c>
      <c r="C1107" s="136">
        <v>1.26</v>
      </c>
      <c r="D1107" s="136">
        <v>1.35</v>
      </c>
      <c r="E1107" s="136">
        <v>1.58</v>
      </c>
      <c r="F1107" s="136">
        <v>1.98</v>
      </c>
      <c r="G1107" s="136">
        <v>1.98</v>
      </c>
      <c r="H1107" s="136">
        <v>2.18</v>
      </c>
      <c r="I1107" s="135">
        <f t="shared" si="17"/>
        <v>2.08</v>
      </c>
    </row>
    <row r="1108" spans="2:9" ht="12.75">
      <c r="B1108">
        <v>1104</v>
      </c>
      <c r="C1108" s="136">
        <v>1.26</v>
      </c>
      <c r="D1108" s="136">
        <v>1.35</v>
      </c>
      <c r="E1108" s="136">
        <v>1.58</v>
      </c>
      <c r="F1108" s="136">
        <v>1.98</v>
      </c>
      <c r="G1108" s="136">
        <v>1.98</v>
      </c>
      <c r="H1108" s="136">
        <v>2.18</v>
      </c>
      <c r="I1108" s="135">
        <f t="shared" si="17"/>
        <v>2.08</v>
      </c>
    </row>
    <row r="1109" spans="2:9" ht="12.75">
      <c r="B1109">
        <v>1105</v>
      </c>
      <c r="C1109" s="136">
        <v>1.26</v>
      </c>
      <c r="D1109" s="136">
        <v>1.35</v>
      </c>
      <c r="E1109" s="136">
        <v>1.58</v>
      </c>
      <c r="F1109" s="136">
        <v>1.98</v>
      </c>
      <c r="G1109" s="136">
        <v>1.98</v>
      </c>
      <c r="H1109" s="136">
        <v>2.18</v>
      </c>
      <c r="I1109" s="135">
        <f t="shared" si="17"/>
        <v>2.08</v>
      </c>
    </row>
    <row r="1110" spans="2:9" ht="12.75">
      <c r="B1110">
        <v>1106</v>
      </c>
      <c r="C1110" s="136">
        <v>1.26</v>
      </c>
      <c r="D1110" s="136">
        <v>1.35</v>
      </c>
      <c r="E1110" s="136">
        <v>1.58</v>
      </c>
      <c r="F1110" s="136">
        <v>1.98</v>
      </c>
      <c r="G1110" s="136">
        <v>1.98</v>
      </c>
      <c r="H1110" s="136">
        <v>2.18</v>
      </c>
      <c r="I1110" s="135">
        <f t="shared" si="17"/>
        <v>2.08</v>
      </c>
    </row>
    <row r="1111" spans="2:9" ht="12.75">
      <c r="B1111">
        <v>1107</v>
      </c>
      <c r="C1111" s="136">
        <v>1.26</v>
      </c>
      <c r="D1111" s="136">
        <v>1.35</v>
      </c>
      <c r="E1111" s="136">
        <v>1.58</v>
      </c>
      <c r="F1111" s="136">
        <v>1.98</v>
      </c>
      <c r="G1111" s="136">
        <v>1.98</v>
      </c>
      <c r="H1111" s="136">
        <v>2.18</v>
      </c>
      <c r="I1111" s="135">
        <f t="shared" si="17"/>
        <v>2.08</v>
      </c>
    </row>
    <row r="1112" spans="2:9" ht="12.75">
      <c r="B1112">
        <v>1108</v>
      </c>
      <c r="C1112" s="136">
        <v>1.26</v>
      </c>
      <c r="D1112" s="136">
        <v>1.35</v>
      </c>
      <c r="E1112" s="136">
        <v>1.58</v>
      </c>
      <c r="F1112" s="136">
        <v>1.98</v>
      </c>
      <c r="G1112" s="136">
        <v>1.98</v>
      </c>
      <c r="H1112" s="136">
        <v>2.18</v>
      </c>
      <c r="I1112" s="135">
        <f t="shared" si="17"/>
        <v>2.08</v>
      </c>
    </row>
    <row r="1113" spans="2:9" ht="12.75">
      <c r="B1113">
        <v>1109</v>
      </c>
      <c r="C1113" s="136">
        <v>1.26</v>
      </c>
      <c r="D1113" s="136">
        <v>1.35</v>
      </c>
      <c r="E1113" s="136">
        <v>1.58</v>
      </c>
      <c r="F1113" s="136">
        <v>1.98</v>
      </c>
      <c r="G1113" s="136">
        <v>1.98</v>
      </c>
      <c r="H1113" s="136">
        <v>2.18</v>
      </c>
      <c r="I1113" s="135">
        <f t="shared" si="17"/>
        <v>2.08</v>
      </c>
    </row>
    <row r="1114" spans="2:9" ht="12.75">
      <c r="B1114">
        <v>1110</v>
      </c>
      <c r="C1114" s="136">
        <v>1.26</v>
      </c>
      <c r="D1114" s="136">
        <v>1.35</v>
      </c>
      <c r="E1114" s="136">
        <v>1.58</v>
      </c>
      <c r="F1114" s="136">
        <v>1.98</v>
      </c>
      <c r="G1114" s="136">
        <v>1.98</v>
      </c>
      <c r="H1114" s="136">
        <v>2.18</v>
      </c>
      <c r="I1114" s="135">
        <f t="shared" si="17"/>
        <v>2.08</v>
      </c>
    </row>
    <row r="1115" spans="2:9" ht="12.75">
      <c r="B1115">
        <v>1111</v>
      </c>
      <c r="C1115" s="136">
        <v>1.26</v>
      </c>
      <c r="D1115" s="136">
        <v>1.35</v>
      </c>
      <c r="E1115" s="136">
        <v>1.58</v>
      </c>
      <c r="F1115" s="136">
        <v>1.98</v>
      </c>
      <c r="G1115" s="136">
        <v>1.98</v>
      </c>
      <c r="H1115" s="136">
        <v>2.18</v>
      </c>
      <c r="I1115" s="135">
        <f t="shared" si="17"/>
        <v>2.08</v>
      </c>
    </row>
    <row r="1116" spans="2:9" ht="12.75">
      <c r="B1116">
        <v>1112</v>
      </c>
      <c r="C1116" s="136">
        <v>1.26</v>
      </c>
      <c r="D1116" s="136">
        <v>1.35</v>
      </c>
      <c r="E1116" s="136">
        <v>1.58</v>
      </c>
      <c r="F1116" s="136">
        <v>1.98</v>
      </c>
      <c r="G1116" s="136">
        <v>1.98</v>
      </c>
      <c r="H1116" s="136">
        <v>2.18</v>
      </c>
      <c r="I1116" s="135">
        <f t="shared" si="17"/>
        <v>2.08</v>
      </c>
    </row>
    <row r="1117" spans="2:9" ht="12.75">
      <c r="B1117">
        <v>1113</v>
      </c>
      <c r="C1117" s="136">
        <v>1.26</v>
      </c>
      <c r="D1117" s="136">
        <v>1.35</v>
      </c>
      <c r="E1117" s="136">
        <v>1.58</v>
      </c>
      <c r="F1117" s="136">
        <v>1.98</v>
      </c>
      <c r="G1117" s="136">
        <v>1.98</v>
      </c>
      <c r="H1117" s="136">
        <v>2.18</v>
      </c>
      <c r="I1117" s="135">
        <f t="shared" si="17"/>
        <v>2.08</v>
      </c>
    </row>
    <row r="1118" spans="2:9" ht="12.75">
      <c r="B1118">
        <v>1114</v>
      </c>
      <c r="C1118" s="136">
        <v>1.26</v>
      </c>
      <c r="D1118" s="136">
        <v>1.35</v>
      </c>
      <c r="E1118" s="136">
        <v>1.58</v>
      </c>
      <c r="F1118" s="136">
        <v>1.98</v>
      </c>
      <c r="G1118" s="136">
        <v>1.98</v>
      </c>
      <c r="H1118" s="136">
        <v>2.18</v>
      </c>
      <c r="I1118" s="135">
        <f t="shared" si="17"/>
        <v>2.08</v>
      </c>
    </row>
    <row r="1119" spans="2:9" ht="12.75">
      <c r="B1119">
        <v>1115</v>
      </c>
      <c r="C1119" s="136">
        <v>1.26</v>
      </c>
      <c r="D1119" s="136">
        <v>1.35</v>
      </c>
      <c r="E1119" s="136">
        <v>1.58</v>
      </c>
      <c r="F1119" s="136">
        <v>1.98</v>
      </c>
      <c r="G1119" s="136">
        <v>1.98</v>
      </c>
      <c r="H1119" s="136">
        <v>2.18</v>
      </c>
      <c r="I1119" s="135">
        <f t="shared" si="17"/>
        <v>2.08</v>
      </c>
    </row>
    <row r="1120" spans="2:9" ht="12.75">
      <c r="B1120">
        <v>1116</v>
      </c>
      <c r="C1120" s="136">
        <v>1.26</v>
      </c>
      <c r="D1120" s="136">
        <v>1.35</v>
      </c>
      <c r="E1120" s="136">
        <v>1.58</v>
      </c>
      <c r="F1120" s="136">
        <v>1.98</v>
      </c>
      <c r="G1120" s="136">
        <v>1.98</v>
      </c>
      <c r="H1120" s="136">
        <v>2.18</v>
      </c>
      <c r="I1120" s="135">
        <f t="shared" si="17"/>
        <v>2.08</v>
      </c>
    </row>
    <row r="1121" spans="2:9" ht="12.75">
      <c r="B1121">
        <v>1117</v>
      </c>
      <c r="C1121" s="136">
        <v>1.26</v>
      </c>
      <c r="D1121" s="136">
        <v>1.35</v>
      </c>
      <c r="E1121" s="136">
        <v>1.58</v>
      </c>
      <c r="F1121" s="136">
        <v>1.98</v>
      </c>
      <c r="G1121" s="136">
        <v>1.98</v>
      </c>
      <c r="H1121" s="136">
        <v>2.18</v>
      </c>
      <c r="I1121" s="135">
        <f t="shared" si="17"/>
        <v>2.08</v>
      </c>
    </row>
    <row r="1122" spans="2:9" ht="12.75">
      <c r="B1122">
        <v>1118</v>
      </c>
      <c r="C1122" s="136">
        <v>1.26</v>
      </c>
      <c r="D1122" s="136">
        <v>1.35</v>
      </c>
      <c r="E1122" s="136">
        <v>1.58</v>
      </c>
      <c r="F1122" s="136">
        <v>1.98</v>
      </c>
      <c r="G1122" s="136">
        <v>1.98</v>
      </c>
      <c r="H1122" s="136">
        <v>2.18</v>
      </c>
      <c r="I1122" s="135">
        <f t="shared" si="17"/>
        <v>2.08</v>
      </c>
    </row>
    <row r="1123" spans="2:9" ht="12.75">
      <c r="B1123">
        <v>1119</v>
      </c>
      <c r="C1123" s="136">
        <v>1.26</v>
      </c>
      <c r="D1123" s="136">
        <v>1.35</v>
      </c>
      <c r="E1123" s="136">
        <v>1.58</v>
      </c>
      <c r="F1123" s="136">
        <v>1.98</v>
      </c>
      <c r="G1123" s="136">
        <v>1.98</v>
      </c>
      <c r="H1123" s="136">
        <v>2.18</v>
      </c>
      <c r="I1123" s="135">
        <f t="shared" si="17"/>
        <v>2.08</v>
      </c>
    </row>
    <row r="1124" spans="2:9" ht="12.75">
      <c r="B1124">
        <v>1120</v>
      </c>
      <c r="C1124" s="136">
        <v>1.26</v>
      </c>
      <c r="D1124" s="136">
        <v>1.35</v>
      </c>
      <c r="E1124" s="136">
        <v>1.58</v>
      </c>
      <c r="F1124" s="136">
        <v>1.98</v>
      </c>
      <c r="G1124" s="136">
        <v>1.98</v>
      </c>
      <c r="H1124" s="136">
        <v>2.18</v>
      </c>
      <c r="I1124" s="135">
        <f t="shared" si="17"/>
        <v>2.08</v>
      </c>
    </row>
    <row r="1125" spans="2:9" ht="12.75">
      <c r="B1125">
        <v>1121</v>
      </c>
      <c r="C1125" s="136">
        <v>1.26</v>
      </c>
      <c r="D1125" s="136">
        <v>1.35</v>
      </c>
      <c r="E1125" s="136">
        <v>1.58</v>
      </c>
      <c r="F1125" s="136">
        <v>1.98</v>
      </c>
      <c r="G1125" s="136">
        <v>1.98</v>
      </c>
      <c r="H1125" s="136">
        <v>2.18</v>
      </c>
      <c r="I1125" s="135">
        <f t="shared" si="17"/>
        <v>2.08</v>
      </c>
    </row>
    <row r="1126" spans="2:9" ht="12.75">
      <c r="B1126">
        <v>1122</v>
      </c>
      <c r="C1126" s="136">
        <v>1.26</v>
      </c>
      <c r="D1126" s="136">
        <v>1.35</v>
      </c>
      <c r="E1126" s="136">
        <v>1.58</v>
      </c>
      <c r="F1126" s="136">
        <v>1.98</v>
      </c>
      <c r="G1126" s="136">
        <v>1.98</v>
      </c>
      <c r="H1126" s="136">
        <v>2.18</v>
      </c>
      <c r="I1126" s="135">
        <f t="shared" si="17"/>
        <v>2.08</v>
      </c>
    </row>
    <row r="1127" spans="2:9" ht="12.75">
      <c r="B1127">
        <v>1123</v>
      </c>
      <c r="C1127" s="136">
        <v>1.26</v>
      </c>
      <c r="D1127" s="136">
        <v>1.35</v>
      </c>
      <c r="E1127" s="136">
        <v>1.58</v>
      </c>
      <c r="F1127" s="136">
        <v>1.98</v>
      </c>
      <c r="G1127" s="136">
        <v>1.98</v>
      </c>
      <c r="H1127" s="136">
        <v>2.18</v>
      </c>
      <c r="I1127" s="135">
        <f t="shared" si="17"/>
        <v>2.08</v>
      </c>
    </row>
    <row r="1128" spans="2:9" ht="12.75">
      <c r="B1128">
        <v>1124</v>
      </c>
      <c r="C1128" s="136">
        <v>1.26</v>
      </c>
      <c r="D1128" s="136">
        <v>1.35</v>
      </c>
      <c r="E1128" s="136">
        <v>1.58</v>
      </c>
      <c r="F1128" s="136">
        <v>1.98</v>
      </c>
      <c r="G1128" s="136">
        <v>1.98</v>
      </c>
      <c r="H1128" s="136">
        <v>2.18</v>
      </c>
      <c r="I1128" s="135">
        <f t="shared" si="17"/>
        <v>2.08</v>
      </c>
    </row>
    <row r="1129" spans="2:9" ht="12.75">
      <c r="B1129">
        <v>1125</v>
      </c>
      <c r="C1129" s="136">
        <v>1.26</v>
      </c>
      <c r="D1129" s="136">
        <v>1.35</v>
      </c>
      <c r="E1129" s="136">
        <v>1.58</v>
      </c>
      <c r="F1129" s="136">
        <v>1.98</v>
      </c>
      <c r="G1129" s="136">
        <v>1.98</v>
      </c>
      <c r="H1129" s="136">
        <v>2.18</v>
      </c>
      <c r="I1129" s="135">
        <f t="shared" si="17"/>
        <v>2.08</v>
      </c>
    </row>
    <row r="1130" spans="2:9" ht="12.75">
      <c r="B1130">
        <v>1126</v>
      </c>
      <c r="C1130" s="136">
        <v>1.26</v>
      </c>
      <c r="D1130" s="136">
        <v>1.35</v>
      </c>
      <c r="E1130" s="136">
        <v>1.58</v>
      </c>
      <c r="F1130" s="136">
        <v>1.98</v>
      </c>
      <c r="G1130" s="136">
        <v>1.98</v>
      </c>
      <c r="H1130" s="136">
        <v>2.18</v>
      </c>
      <c r="I1130" s="135">
        <f t="shared" si="17"/>
        <v>2.08</v>
      </c>
    </row>
    <row r="1131" spans="2:9" ht="12.75">
      <c r="B1131">
        <v>1127</v>
      </c>
      <c r="C1131" s="136">
        <v>1.26</v>
      </c>
      <c r="D1131" s="136">
        <v>1.35</v>
      </c>
      <c r="E1131" s="136">
        <v>1.58</v>
      </c>
      <c r="F1131" s="136">
        <v>1.98</v>
      </c>
      <c r="G1131" s="136">
        <v>1.98</v>
      </c>
      <c r="H1131" s="136">
        <v>2.18</v>
      </c>
      <c r="I1131" s="135">
        <f t="shared" si="17"/>
        <v>2.08</v>
      </c>
    </row>
    <row r="1132" spans="2:9" ht="12.75">
      <c r="B1132">
        <v>1128</v>
      </c>
      <c r="C1132" s="136">
        <v>1.26</v>
      </c>
      <c r="D1132" s="136">
        <v>1.35</v>
      </c>
      <c r="E1132" s="136">
        <v>1.58</v>
      </c>
      <c r="F1132" s="136">
        <v>1.98</v>
      </c>
      <c r="G1132" s="136">
        <v>1.98</v>
      </c>
      <c r="H1132" s="136">
        <v>2.18</v>
      </c>
      <c r="I1132" s="135">
        <f t="shared" si="17"/>
        <v>2.08</v>
      </c>
    </row>
    <row r="1133" spans="2:9" ht="12.75">
      <c r="B1133">
        <v>1129</v>
      </c>
      <c r="C1133" s="136">
        <v>1.26</v>
      </c>
      <c r="D1133" s="136">
        <v>1.35</v>
      </c>
      <c r="E1133" s="136">
        <v>1.58</v>
      </c>
      <c r="F1133" s="136">
        <v>1.98</v>
      </c>
      <c r="G1133" s="136">
        <v>1.98</v>
      </c>
      <c r="H1133" s="136">
        <v>2.18</v>
      </c>
      <c r="I1133" s="135">
        <f t="shared" si="17"/>
        <v>2.08</v>
      </c>
    </row>
    <row r="1134" spans="2:9" ht="12.75">
      <c r="B1134">
        <v>1130</v>
      </c>
      <c r="C1134" s="136">
        <v>1.26</v>
      </c>
      <c r="D1134" s="136">
        <v>1.35</v>
      </c>
      <c r="E1134" s="136">
        <v>1.58</v>
      </c>
      <c r="F1134" s="136">
        <v>1.98</v>
      </c>
      <c r="G1134" s="136">
        <v>1.98</v>
      </c>
      <c r="H1134" s="136">
        <v>2.18</v>
      </c>
      <c r="I1134" s="135">
        <f t="shared" si="17"/>
        <v>2.08</v>
      </c>
    </row>
    <row r="1135" spans="2:9" ht="12.75">
      <c r="B1135">
        <v>1131</v>
      </c>
      <c r="C1135" s="136">
        <v>1.26</v>
      </c>
      <c r="D1135" s="136">
        <v>1.35</v>
      </c>
      <c r="E1135" s="136">
        <v>1.58</v>
      </c>
      <c r="F1135" s="136">
        <v>1.98</v>
      </c>
      <c r="G1135" s="136">
        <v>1.98</v>
      </c>
      <c r="H1135" s="136">
        <v>2.18</v>
      </c>
      <c r="I1135" s="135">
        <f t="shared" si="17"/>
        <v>2.08</v>
      </c>
    </row>
    <row r="1136" spans="2:9" ht="12.75">
      <c r="B1136">
        <v>1132</v>
      </c>
      <c r="C1136" s="136">
        <v>1.26</v>
      </c>
      <c r="D1136" s="136">
        <v>1.35</v>
      </c>
      <c r="E1136" s="136">
        <v>1.58</v>
      </c>
      <c r="F1136" s="136">
        <v>1.98</v>
      </c>
      <c r="G1136" s="136">
        <v>1.98</v>
      </c>
      <c r="H1136" s="136">
        <v>2.18</v>
      </c>
      <c r="I1136" s="135">
        <f t="shared" si="17"/>
        <v>2.08</v>
      </c>
    </row>
    <row r="1137" spans="2:9" ht="12.75">
      <c r="B1137">
        <v>1133</v>
      </c>
      <c r="C1137" s="136">
        <v>1.26</v>
      </c>
      <c r="D1137" s="136">
        <v>1.35</v>
      </c>
      <c r="E1137" s="136">
        <v>1.58</v>
      </c>
      <c r="F1137" s="136">
        <v>1.98</v>
      </c>
      <c r="G1137" s="136">
        <v>1.98</v>
      </c>
      <c r="H1137" s="136">
        <v>2.18</v>
      </c>
      <c r="I1137" s="135">
        <f t="shared" si="17"/>
        <v>2.08</v>
      </c>
    </row>
    <row r="1138" spans="2:9" ht="12.75">
      <c r="B1138">
        <v>1134</v>
      </c>
      <c r="C1138" s="136">
        <v>1.26</v>
      </c>
      <c r="D1138" s="136">
        <v>1.35</v>
      </c>
      <c r="E1138" s="136">
        <v>1.58</v>
      </c>
      <c r="F1138" s="136">
        <v>1.98</v>
      </c>
      <c r="G1138" s="136">
        <v>1.98</v>
      </c>
      <c r="H1138" s="136">
        <v>2.18</v>
      </c>
      <c r="I1138" s="135">
        <f t="shared" si="17"/>
        <v>2.08</v>
      </c>
    </row>
    <row r="1139" spans="2:9" ht="12.75">
      <c r="B1139">
        <v>1135</v>
      </c>
      <c r="C1139" s="136">
        <v>1.26</v>
      </c>
      <c r="D1139" s="136">
        <v>1.35</v>
      </c>
      <c r="E1139" s="136">
        <v>1.58</v>
      </c>
      <c r="F1139" s="136">
        <v>1.98</v>
      </c>
      <c r="G1139" s="136">
        <v>1.98</v>
      </c>
      <c r="H1139" s="136">
        <v>2.18</v>
      </c>
      <c r="I1139" s="135">
        <f t="shared" si="17"/>
        <v>2.08</v>
      </c>
    </row>
    <row r="1140" spans="2:9" ht="12.75">
      <c r="B1140">
        <v>1136</v>
      </c>
      <c r="C1140" s="136">
        <v>1.26</v>
      </c>
      <c r="D1140" s="136">
        <v>1.35</v>
      </c>
      <c r="E1140" s="136">
        <v>1.58</v>
      </c>
      <c r="F1140" s="136">
        <v>1.98</v>
      </c>
      <c r="G1140" s="136">
        <v>1.98</v>
      </c>
      <c r="H1140" s="136">
        <v>2.18</v>
      </c>
      <c r="I1140" s="135">
        <f t="shared" si="17"/>
        <v>2.08</v>
      </c>
    </row>
    <row r="1141" spans="2:9" ht="12.75">
      <c r="B1141">
        <v>1137</v>
      </c>
      <c r="C1141" s="136">
        <v>1.26</v>
      </c>
      <c r="D1141" s="136">
        <v>1.35</v>
      </c>
      <c r="E1141" s="136">
        <v>1.58</v>
      </c>
      <c r="F1141" s="136">
        <v>1.98</v>
      </c>
      <c r="G1141" s="136">
        <v>1.98</v>
      </c>
      <c r="H1141" s="136">
        <v>2.18</v>
      </c>
      <c r="I1141" s="135">
        <f t="shared" si="17"/>
        <v>2.08</v>
      </c>
    </row>
    <row r="1142" spans="2:9" ht="12.75">
      <c r="B1142">
        <v>1138</v>
      </c>
      <c r="C1142" s="136">
        <v>1.26</v>
      </c>
      <c r="D1142" s="136">
        <v>1.35</v>
      </c>
      <c r="E1142" s="136">
        <v>1.58</v>
      </c>
      <c r="F1142" s="136">
        <v>1.98</v>
      </c>
      <c r="G1142" s="136">
        <v>1.98</v>
      </c>
      <c r="H1142" s="136">
        <v>2.18</v>
      </c>
      <c r="I1142" s="135">
        <f t="shared" si="17"/>
        <v>2.08</v>
      </c>
    </row>
    <row r="1143" spans="2:9" ht="12.75">
      <c r="B1143">
        <v>1139</v>
      </c>
      <c r="C1143" s="136">
        <v>1.26</v>
      </c>
      <c r="D1143" s="136">
        <v>1.35</v>
      </c>
      <c r="E1143" s="136">
        <v>1.58</v>
      </c>
      <c r="F1143" s="136">
        <v>1.98</v>
      </c>
      <c r="G1143" s="136">
        <v>1.98</v>
      </c>
      <c r="H1143" s="136">
        <v>2.18</v>
      </c>
      <c r="I1143" s="135">
        <f t="shared" si="17"/>
        <v>2.08</v>
      </c>
    </row>
    <row r="1144" spans="2:9" ht="12.75">
      <c r="B1144">
        <v>1140</v>
      </c>
      <c r="C1144" s="136">
        <v>1.26</v>
      </c>
      <c r="D1144" s="136">
        <v>1.35</v>
      </c>
      <c r="E1144" s="136">
        <v>1.58</v>
      </c>
      <c r="F1144" s="136">
        <v>1.98</v>
      </c>
      <c r="G1144" s="136">
        <v>1.98</v>
      </c>
      <c r="H1144" s="136">
        <v>2.18</v>
      </c>
      <c r="I1144" s="135">
        <f t="shared" si="17"/>
        <v>2.08</v>
      </c>
    </row>
    <row r="1145" spans="2:9" ht="12.75">
      <c r="B1145">
        <v>1141</v>
      </c>
      <c r="C1145" s="136">
        <v>1.26</v>
      </c>
      <c r="D1145" s="136">
        <v>1.35</v>
      </c>
      <c r="E1145" s="136">
        <v>1.58</v>
      </c>
      <c r="F1145" s="136">
        <v>1.98</v>
      </c>
      <c r="G1145" s="136">
        <v>1.98</v>
      </c>
      <c r="H1145" s="136">
        <v>2.18</v>
      </c>
      <c r="I1145" s="135">
        <f t="shared" si="17"/>
        <v>2.08</v>
      </c>
    </row>
    <row r="1146" spans="2:9" ht="12.75">
      <c r="B1146">
        <v>1142</v>
      </c>
      <c r="C1146" s="136">
        <v>1.26</v>
      </c>
      <c r="D1146" s="136">
        <v>1.35</v>
      </c>
      <c r="E1146" s="136">
        <v>1.58</v>
      </c>
      <c r="F1146" s="136">
        <v>1.98</v>
      </c>
      <c r="G1146" s="136">
        <v>1.98</v>
      </c>
      <c r="H1146" s="136">
        <v>2.18</v>
      </c>
      <c r="I1146" s="135">
        <f t="shared" si="17"/>
        <v>2.08</v>
      </c>
    </row>
    <row r="1147" spans="2:9" ht="12.75">
      <c r="B1147">
        <v>1143</v>
      </c>
      <c r="C1147" s="136">
        <v>1.26</v>
      </c>
      <c r="D1147" s="136">
        <v>1.35</v>
      </c>
      <c r="E1147" s="136">
        <v>1.58</v>
      </c>
      <c r="F1147" s="136">
        <v>1.98</v>
      </c>
      <c r="G1147" s="136">
        <v>1.98</v>
      </c>
      <c r="H1147" s="136">
        <v>2.18</v>
      </c>
      <c r="I1147" s="135">
        <f t="shared" si="17"/>
        <v>2.08</v>
      </c>
    </row>
    <row r="1148" spans="2:9" ht="12.75">
      <c r="B1148">
        <v>1144</v>
      </c>
      <c r="C1148" s="136">
        <v>1.26</v>
      </c>
      <c r="D1148" s="136">
        <v>1.35</v>
      </c>
      <c r="E1148" s="136">
        <v>1.58</v>
      </c>
      <c r="F1148" s="136">
        <v>1.98</v>
      </c>
      <c r="G1148" s="136">
        <v>1.98</v>
      </c>
      <c r="H1148" s="136">
        <v>2.18</v>
      </c>
      <c r="I1148" s="135">
        <f t="shared" si="17"/>
        <v>2.08</v>
      </c>
    </row>
    <row r="1149" spans="2:9" ht="12.75">
      <c r="B1149">
        <v>1145</v>
      </c>
      <c r="C1149" s="136">
        <v>1.26</v>
      </c>
      <c r="D1149" s="136">
        <v>1.35</v>
      </c>
      <c r="E1149" s="136">
        <v>1.58</v>
      </c>
      <c r="F1149" s="136">
        <v>1.98</v>
      </c>
      <c r="G1149" s="136">
        <v>1.98</v>
      </c>
      <c r="H1149" s="136">
        <v>2.18</v>
      </c>
      <c r="I1149" s="135">
        <f t="shared" si="17"/>
        <v>2.08</v>
      </c>
    </row>
    <row r="1150" spans="2:9" ht="12.75">
      <c r="B1150">
        <v>1146</v>
      </c>
      <c r="C1150" s="136">
        <v>1.26</v>
      </c>
      <c r="D1150" s="136">
        <v>1.35</v>
      </c>
      <c r="E1150" s="136">
        <v>1.58</v>
      </c>
      <c r="F1150" s="136">
        <v>1.98</v>
      </c>
      <c r="G1150" s="136">
        <v>1.98</v>
      </c>
      <c r="H1150" s="136">
        <v>2.18</v>
      </c>
      <c r="I1150" s="135">
        <f t="shared" si="17"/>
        <v>2.08</v>
      </c>
    </row>
    <row r="1151" spans="2:9" ht="12.75">
      <c r="B1151">
        <v>1147</v>
      </c>
      <c r="C1151" s="136">
        <v>1.26</v>
      </c>
      <c r="D1151" s="136">
        <v>1.35</v>
      </c>
      <c r="E1151" s="136">
        <v>1.58</v>
      </c>
      <c r="F1151" s="136">
        <v>1.98</v>
      </c>
      <c r="G1151" s="136">
        <v>1.98</v>
      </c>
      <c r="H1151" s="136">
        <v>2.18</v>
      </c>
      <c r="I1151" s="135">
        <f t="shared" si="17"/>
        <v>2.08</v>
      </c>
    </row>
    <row r="1152" spans="2:9" ht="12.75">
      <c r="B1152">
        <v>1148</v>
      </c>
      <c r="C1152" s="136">
        <v>1.26</v>
      </c>
      <c r="D1152" s="136">
        <v>1.35</v>
      </c>
      <c r="E1152" s="136">
        <v>1.58</v>
      </c>
      <c r="F1152" s="136">
        <v>1.98</v>
      </c>
      <c r="G1152" s="136">
        <v>1.98</v>
      </c>
      <c r="H1152" s="136">
        <v>2.18</v>
      </c>
      <c r="I1152" s="135">
        <f t="shared" si="17"/>
        <v>2.08</v>
      </c>
    </row>
    <row r="1153" spans="2:9" ht="12.75">
      <c r="B1153">
        <v>1149</v>
      </c>
      <c r="C1153" s="136">
        <v>1.26</v>
      </c>
      <c r="D1153" s="136">
        <v>1.35</v>
      </c>
      <c r="E1153" s="136">
        <v>1.58</v>
      </c>
      <c r="F1153" s="136">
        <v>1.98</v>
      </c>
      <c r="G1153" s="136">
        <v>1.98</v>
      </c>
      <c r="H1153" s="136">
        <v>2.18</v>
      </c>
      <c r="I1153" s="135">
        <f t="shared" si="17"/>
        <v>2.08</v>
      </c>
    </row>
    <row r="1154" spans="2:9" ht="12.75">
      <c r="B1154">
        <v>1150</v>
      </c>
      <c r="C1154" s="136">
        <v>1.26</v>
      </c>
      <c r="D1154" s="136">
        <v>1.35</v>
      </c>
      <c r="E1154" s="136">
        <v>1.58</v>
      </c>
      <c r="F1154" s="136">
        <v>1.98</v>
      </c>
      <c r="G1154" s="136">
        <v>1.98</v>
      </c>
      <c r="H1154" s="136">
        <v>2.18</v>
      </c>
      <c r="I1154" s="135">
        <f t="shared" si="17"/>
        <v>2.08</v>
      </c>
    </row>
    <row r="1155" spans="2:9" ht="12.75">
      <c r="B1155">
        <v>1151</v>
      </c>
      <c r="C1155" s="136">
        <v>1.26</v>
      </c>
      <c r="D1155" s="136">
        <v>1.35</v>
      </c>
      <c r="E1155" s="136">
        <v>1.58</v>
      </c>
      <c r="F1155" s="136">
        <v>1.98</v>
      </c>
      <c r="G1155" s="136">
        <v>1.98</v>
      </c>
      <c r="H1155" s="136">
        <v>2.18</v>
      </c>
      <c r="I1155" s="135">
        <f t="shared" si="17"/>
        <v>2.08</v>
      </c>
    </row>
    <row r="1156" spans="2:9" ht="12.75">
      <c r="B1156">
        <v>1152</v>
      </c>
      <c r="C1156" s="136">
        <v>1.26</v>
      </c>
      <c r="D1156" s="136">
        <v>1.35</v>
      </c>
      <c r="E1156" s="136">
        <v>1.58</v>
      </c>
      <c r="F1156" s="136">
        <v>1.98</v>
      </c>
      <c r="G1156" s="136">
        <v>1.98</v>
      </c>
      <c r="H1156" s="136">
        <v>2.18</v>
      </c>
      <c r="I1156" s="135">
        <f t="shared" si="17"/>
        <v>2.08</v>
      </c>
    </row>
    <row r="1157" spans="2:9" ht="12.75">
      <c r="B1157">
        <v>1153</v>
      </c>
      <c r="C1157" s="136">
        <v>1.26</v>
      </c>
      <c r="D1157" s="136">
        <v>1.35</v>
      </c>
      <c r="E1157" s="136">
        <v>1.58</v>
      </c>
      <c r="F1157" s="136">
        <v>1.98</v>
      </c>
      <c r="G1157" s="136">
        <v>1.98</v>
      </c>
      <c r="H1157" s="136">
        <v>2.18</v>
      </c>
      <c r="I1157" s="135">
        <f aca="true" t="shared" si="18" ref="I1157:I1220">AVERAGE(F1157,H1157)</f>
        <v>2.08</v>
      </c>
    </row>
    <row r="1158" spans="2:9" ht="12.75">
      <c r="B1158">
        <v>1154</v>
      </c>
      <c r="C1158" s="136">
        <v>1.26</v>
      </c>
      <c r="D1158" s="136">
        <v>1.35</v>
      </c>
      <c r="E1158" s="136">
        <v>1.58</v>
      </c>
      <c r="F1158" s="136">
        <v>1.98</v>
      </c>
      <c r="G1158" s="136">
        <v>1.98</v>
      </c>
      <c r="H1158" s="136">
        <v>2.18</v>
      </c>
      <c r="I1158" s="135">
        <f t="shared" si="18"/>
        <v>2.08</v>
      </c>
    </row>
    <row r="1159" spans="2:9" ht="12.75">
      <c r="B1159">
        <v>1155</v>
      </c>
      <c r="C1159" s="136">
        <v>1.26</v>
      </c>
      <c r="D1159" s="136">
        <v>1.35</v>
      </c>
      <c r="E1159" s="136">
        <v>1.58</v>
      </c>
      <c r="F1159" s="136">
        <v>1.98</v>
      </c>
      <c r="G1159" s="136">
        <v>1.98</v>
      </c>
      <c r="H1159" s="136">
        <v>2.18</v>
      </c>
      <c r="I1159" s="135">
        <f t="shared" si="18"/>
        <v>2.08</v>
      </c>
    </row>
    <row r="1160" spans="2:9" ht="12.75">
      <c r="B1160">
        <v>1156</v>
      </c>
      <c r="C1160" s="136">
        <v>1.26</v>
      </c>
      <c r="D1160" s="136">
        <v>1.35</v>
      </c>
      <c r="E1160" s="136">
        <v>1.58</v>
      </c>
      <c r="F1160" s="136">
        <v>1.98</v>
      </c>
      <c r="G1160" s="136">
        <v>1.98</v>
      </c>
      <c r="H1160" s="136">
        <v>2.18</v>
      </c>
      <c r="I1160" s="135">
        <f t="shared" si="18"/>
        <v>2.08</v>
      </c>
    </row>
    <row r="1161" spans="2:9" ht="12.75">
      <c r="B1161">
        <v>1157</v>
      </c>
      <c r="C1161" s="136">
        <v>1.26</v>
      </c>
      <c r="D1161" s="136">
        <v>1.35</v>
      </c>
      <c r="E1161" s="136">
        <v>1.58</v>
      </c>
      <c r="F1161" s="136">
        <v>1.98</v>
      </c>
      <c r="G1161" s="136">
        <v>1.98</v>
      </c>
      <c r="H1161" s="136">
        <v>2.18</v>
      </c>
      <c r="I1161" s="135">
        <f t="shared" si="18"/>
        <v>2.08</v>
      </c>
    </row>
    <row r="1162" spans="2:9" ht="12.75">
      <c r="B1162">
        <v>1158</v>
      </c>
      <c r="C1162" s="136">
        <v>1.26</v>
      </c>
      <c r="D1162" s="136">
        <v>1.35</v>
      </c>
      <c r="E1162" s="136">
        <v>1.58</v>
      </c>
      <c r="F1162" s="136">
        <v>1.98</v>
      </c>
      <c r="G1162" s="136">
        <v>1.98</v>
      </c>
      <c r="H1162" s="136">
        <v>2.18</v>
      </c>
      <c r="I1162" s="135">
        <f t="shared" si="18"/>
        <v>2.08</v>
      </c>
    </row>
    <row r="1163" spans="2:9" ht="12.75">
      <c r="B1163">
        <v>1159</v>
      </c>
      <c r="C1163" s="136">
        <v>1.26</v>
      </c>
      <c r="D1163" s="136">
        <v>1.35</v>
      </c>
      <c r="E1163" s="136">
        <v>1.58</v>
      </c>
      <c r="F1163" s="136">
        <v>1.98</v>
      </c>
      <c r="G1163" s="136">
        <v>1.98</v>
      </c>
      <c r="H1163" s="136">
        <v>2.18</v>
      </c>
      <c r="I1163" s="135">
        <f t="shared" si="18"/>
        <v>2.08</v>
      </c>
    </row>
    <row r="1164" spans="2:9" ht="12.75">
      <c r="B1164">
        <v>1160</v>
      </c>
      <c r="C1164" s="136">
        <v>1.26</v>
      </c>
      <c r="D1164" s="136">
        <v>1.35</v>
      </c>
      <c r="E1164" s="136">
        <v>1.58</v>
      </c>
      <c r="F1164" s="136">
        <v>1.98</v>
      </c>
      <c r="G1164" s="136">
        <v>1.98</v>
      </c>
      <c r="H1164" s="136">
        <v>2.18</v>
      </c>
      <c r="I1164" s="135">
        <f t="shared" si="18"/>
        <v>2.08</v>
      </c>
    </row>
    <row r="1165" spans="2:9" ht="12.75">
      <c r="B1165">
        <v>1161</v>
      </c>
      <c r="C1165" s="136">
        <v>1.26</v>
      </c>
      <c r="D1165" s="136">
        <v>1.35</v>
      </c>
      <c r="E1165" s="136">
        <v>1.58</v>
      </c>
      <c r="F1165" s="136">
        <v>1.98</v>
      </c>
      <c r="G1165" s="136">
        <v>1.98</v>
      </c>
      <c r="H1165" s="136">
        <v>2.18</v>
      </c>
      <c r="I1165" s="135">
        <f t="shared" si="18"/>
        <v>2.08</v>
      </c>
    </row>
    <row r="1166" spans="2:9" ht="12.75">
      <c r="B1166">
        <v>1162</v>
      </c>
      <c r="C1166" s="136">
        <v>1.26</v>
      </c>
      <c r="D1166" s="136">
        <v>1.35</v>
      </c>
      <c r="E1166" s="136">
        <v>1.58</v>
      </c>
      <c r="F1166" s="136">
        <v>1.98</v>
      </c>
      <c r="G1166" s="136">
        <v>1.98</v>
      </c>
      <c r="H1166" s="136">
        <v>2.18</v>
      </c>
      <c r="I1166" s="135">
        <f t="shared" si="18"/>
        <v>2.08</v>
      </c>
    </row>
    <row r="1167" spans="2:9" ht="12.75">
      <c r="B1167">
        <v>1163</v>
      </c>
      <c r="C1167" s="136">
        <v>1.26</v>
      </c>
      <c r="D1167" s="136">
        <v>1.35</v>
      </c>
      <c r="E1167" s="136">
        <v>1.58</v>
      </c>
      <c r="F1167" s="136">
        <v>1.98</v>
      </c>
      <c r="G1167" s="136">
        <v>1.98</v>
      </c>
      <c r="H1167" s="136">
        <v>2.18</v>
      </c>
      <c r="I1167" s="135">
        <f t="shared" si="18"/>
        <v>2.08</v>
      </c>
    </row>
    <row r="1168" spans="2:9" ht="12.75">
      <c r="B1168">
        <v>1164</v>
      </c>
      <c r="C1168" s="136">
        <v>1.26</v>
      </c>
      <c r="D1168" s="136">
        <v>1.35</v>
      </c>
      <c r="E1168" s="136">
        <v>1.58</v>
      </c>
      <c r="F1168" s="136">
        <v>1.98</v>
      </c>
      <c r="G1168" s="136">
        <v>1.98</v>
      </c>
      <c r="H1168" s="136">
        <v>2.18</v>
      </c>
      <c r="I1168" s="135">
        <f t="shared" si="18"/>
        <v>2.08</v>
      </c>
    </row>
    <row r="1169" spans="2:9" ht="12.75">
      <c r="B1169">
        <v>1165</v>
      </c>
      <c r="C1169" s="136">
        <v>1.26</v>
      </c>
      <c r="D1169" s="136">
        <v>1.35</v>
      </c>
      <c r="E1169" s="136">
        <v>1.58</v>
      </c>
      <c r="F1169" s="136">
        <v>1.98</v>
      </c>
      <c r="G1169" s="136">
        <v>1.98</v>
      </c>
      <c r="H1169" s="136">
        <v>2.18</v>
      </c>
      <c r="I1169" s="135">
        <f t="shared" si="18"/>
        <v>2.08</v>
      </c>
    </row>
    <row r="1170" spans="2:9" ht="12.75">
      <c r="B1170">
        <v>1166</v>
      </c>
      <c r="C1170" s="136">
        <v>1.26</v>
      </c>
      <c r="D1170" s="136">
        <v>1.35</v>
      </c>
      <c r="E1170" s="136">
        <v>1.58</v>
      </c>
      <c r="F1170" s="136">
        <v>1.98</v>
      </c>
      <c r="G1170" s="136">
        <v>1.98</v>
      </c>
      <c r="H1170" s="136">
        <v>2.18</v>
      </c>
      <c r="I1170" s="135">
        <f t="shared" si="18"/>
        <v>2.08</v>
      </c>
    </row>
    <row r="1171" spans="2:9" ht="12.75">
      <c r="B1171">
        <v>1167</v>
      </c>
      <c r="C1171" s="136">
        <v>1.26</v>
      </c>
      <c r="D1171" s="136">
        <v>1.35</v>
      </c>
      <c r="E1171" s="136">
        <v>1.58</v>
      </c>
      <c r="F1171" s="136">
        <v>1.98</v>
      </c>
      <c r="G1171" s="136">
        <v>1.98</v>
      </c>
      <c r="H1171" s="136">
        <v>2.18</v>
      </c>
      <c r="I1171" s="135">
        <f t="shared" si="18"/>
        <v>2.08</v>
      </c>
    </row>
    <row r="1172" spans="2:9" ht="12.75">
      <c r="B1172">
        <v>1168</v>
      </c>
      <c r="C1172" s="136">
        <v>1.26</v>
      </c>
      <c r="D1172" s="136">
        <v>1.35</v>
      </c>
      <c r="E1172" s="136">
        <v>1.58</v>
      </c>
      <c r="F1172" s="136">
        <v>1.98</v>
      </c>
      <c r="G1172" s="136">
        <v>1.98</v>
      </c>
      <c r="H1172" s="136">
        <v>2.18</v>
      </c>
      <c r="I1172" s="135">
        <f t="shared" si="18"/>
        <v>2.08</v>
      </c>
    </row>
    <row r="1173" spans="2:9" ht="12.75">
      <c r="B1173">
        <v>1169</v>
      </c>
      <c r="C1173" s="136">
        <v>1.26</v>
      </c>
      <c r="D1173" s="136">
        <v>1.35</v>
      </c>
      <c r="E1173" s="136">
        <v>1.58</v>
      </c>
      <c r="F1173" s="136">
        <v>1.98</v>
      </c>
      <c r="G1173" s="136">
        <v>1.98</v>
      </c>
      <c r="H1173" s="136">
        <v>2.18</v>
      </c>
      <c r="I1173" s="135">
        <f t="shared" si="18"/>
        <v>2.08</v>
      </c>
    </row>
    <row r="1174" spans="2:9" ht="12.75">
      <c r="B1174">
        <v>1170</v>
      </c>
      <c r="C1174" s="136">
        <v>1.26</v>
      </c>
      <c r="D1174" s="136">
        <v>1.35</v>
      </c>
      <c r="E1174" s="136">
        <v>1.58</v>
      </c>
      <c r="F1174" s="136">
        <v>1.98</v>
      </c>
      <c r="G1174" s="136">
        <v>1.98</v>
      </c>
      <c r="H1174" s="136">
        <v>2.18</v>
      </c>
      <c r="I1174" s="135">
        <f t="shared" si="18"/>
        <v>2.08</v>
      </c>
    </row>
    <row r="1175" spans="2:9" ht="12.75">
      <c r="B1175">
        <v>1171</v>
      </c>
      <c r="C1175" s="136">
        <v>1.26</v>
      </c>
      <c r="D1175" s="136">
        <v>1.35</v>
      </c>
      <c r="E1175" s="136">
        <v>1.58</v>
      </c>
      <c r="F1175" s="136">
        <v>1.98</v>
      </c>
      <c r="G1175" s="136">
        <v>1.98</v>
      </c>
      <c r="H1175" s="136">
        <v>2.18</v>
      </c>
      <c r="I1175" s="135">
        <f t="shared" si="18"/>
        <v>2.08</v>
      </c>
    </row>
    <row r="1176" spans="2:9" ht="12.75">
      <c r="B1176">
        <v>1172</v>
      </c>
      <c r="C1176" s="136">
        <v>1.26</v>
      </c>
      <c r="D1176" s="136">
        <v>1.35</v>
      </c>
      <c r="E1176" s="136">
        <v>1.58</v>
      </c>
      <c r="F1176" s="136">
        <v>1.98</v>
      </c>
      <c r="G1176" s="136">
        <v>1.98</v>
      </c>
      <c r="H1176" s="136">
        <v>2.18</v>
      </c>
      <c r="I1176" s="135">
        <f t="shared" si="18"/>
        <v>2.08</v>
      </c>
    </row>
    <row r="1177" spans="2:9" ht="12.75">
      <c r="B1177">
        <v>1173</v>
      </c>
      <c r="C1177" s="136">
        <v>1.26</v>
      </c>
      <c r="D1177" s="136">
        <v>1.35</v>
      </c>
      <c r="E1177" s="136">
        <v>1.58</v>
      </c>
      <c r="F1177" s="136">
        <v>1.98</v>
      </c>
      <c r="G1177" s="136">
        <v>1.98</v>
      </c>
      <c r="H1177" s="136">
        <v>2.18</v>
      </c>
      <c r="I1177" s="135">
        <f t="shared" si="18"/>
        <v>2.08</v>
      </c>
    </row>
    <row r="1178" spans="2:9" ht="12.75">
      <c r="B1178">
        <v>1174</v>
      </c>
      <c r="C1178" s="136">
        <v>1.26</v>
      </c>
      <c r="D1178" s="136">
        <v>1.35</v>
      </c>
      <c r="E1178" s="136">
        <v>1.58</v>
      </c>
      <c r="F1178" s="136">
        <v>1.98</v>
      </c>
      <c r="G1178" s="136">
        <v>1.98</v>
      </c>
      <c r="H1178" s="136">
        <v>2.18</v>
      </c>
      <c r="I1178" s="135">
        <f t="shared" si="18"/>
        <v>2.08</v>
      </c>
    </row>
    <row r="1179" spans="2:9" ht="12.75">
      <c r="B1179">
        <v>1175</v>
      </c>
      <c r="C1179" s="136">
        <v>1.26</v>
      </c>
      <c r="D1179" s="136">
        <v>1.35</v>
      </c>
      <c r="E1179" s="136">
        <v>1.58</v>
      </c>
      <c r="F1179" s="136">
        <v>1.98</v>
      </c>
      <c r="G1179" s="136">
        <v>1.98</v>
      </c>
      <c r="H1179" s="136">
        <v>2.18</v>
      </c>
      <c r="I1179" s="135">
        <f t="shared" si="18"/>
        <v>2.08</v>
      </c>
    </row>
    <row r="1180" spans="2:9" ht="12.75">
      <c r="B1180">
        <v>1176</v>
      </c>
      <c r="C1180" s="136">
        <v>1.26</v>
      </c>
      <c r="D1180" s="136">
        <v>1.35</v>
      </c>
      <c r="E1180" s="136">
        <v>1.58</v>
      </c>
      <c r="F1180" s="136">
        <v>1.98</v>
      </c>
      <c r="G1180" s="136">
        <v>1.98</v>
      </c>
      <c r="H1180" s="136">
        <v>2.18</v>
      </c>
      <c r="I1180" s="135">
        <f t="shared" si="18"/>
        <v>2.08</v>
      </c>
    </row>
    <row r="1181" spans="2:9" ht="12.75">
      <c r="B1181">
        <v>1177</v>
      </c>
      <c r="C1181" s="136">
        <v>1.26</v>
      </c>
      <c r="D1181" s="136">
        <v>1.35</v>
      </c>
      <c r="E1181" s="136">
        <v>1.58</v>
      </c>
      <c r="F1181" s="136">
        <v>1.98</v>
      </c>
      <c r="G1181" s="136">
        <v>1.98</v>
      </c>
      <c r="H1181" s="136">
        <v>2.18</v>
      </c>
      <c r="I1181" s="135">
        <f t="shared" si="18"/>
        <v>2.08</v>
      </c>
    </row>
    <row r="1182" spans="2:9" ht="12.75">
      <c r="B1182">
        <v>1178</v>
      </c>
      <c r="C1182" s="136">
        <v>1.26</v>
      </c>
      <c r="D1182" s="136">
        <v>1.35</v>
      </c>
      <c r="E1182" s="136">
        <v>1.58</v>
      </c>
      <c r="F1182" s="136">
        <v>1.98</v>
      </c>
      <c r="G1182" s="136">
        <v>1.98</v>
      </c>
      <c r="H1182" s="136">
        <v>2.18</v>
      </c>
      <c r="I1182" s="135">
        <f t="shared" si="18"/>
        <v>2.08</v>
      </c>
    </row>
    <row r="1183" spans="2:9" ht="12.75">
      <c r="B1183">
        <v>1179</v>
      </c>
      <c r="C1183" s="136">
        <v>1.26</v>
      </c>
      <c r="D1183" s="136">
        <v>1.35</v>
      </c>
      <c r="E1183" s="136">
        <v>1.58</v>
      </c>
      <c r="F1183" s="136">
        <v>1.98</v>
      </c>
      <c r="G1183" s="136">
        <v>1.98</v>
      </c>
      <c r="H1183" s="136">
        <v>2.18</v>
      </c>
      <c r="I1183" s="135">
        <f t="shared" si="18"/>
        <v>2.08</v>
      </c>
    </row>
    <row r="1184" spans="2:9" ht="12.75">
      <c r="B1184">
        <v>1180</v>
      </c>
      <c r="C1184" s="136">
        <v>1.26</v>
      </c>
      <c r="D1184" s="136">
        <v>1.35</v>
      </c>
      <c r="E1184" s="136">
        <v>1.58</v>
      </c>
      <c r="F1184" s="136">
        <v>1.98</v>
      </c>
      <c r="G1184" s="136">
        <v>1.98</v>
      </c>
      <c r="H1184" s="136">
        <v>2.18</v>
      </c>
      <c r="I1184" s="135">
        <f t="shared" si="18"/>
        <v>2.08</v>
      </c>
    </row>
    <row r="1185" spans="2:9" ht="12.75">
      <c r="B1185">
        <v>1181</v>
      </c>
      <c r="C1185" s="136">
        <v>1.26</v>
      </c>
      <c r="D1185" s="136">
        <v>1.35</v>
      </c>
      <c r="E1185" s="136">
        <v>1.58</v>
      </c>
      <c r="F1185" s="136">
        <v>1.98</v>
      </c>
      <c r="G1185" s="136">
        <v>1.98</v>
      </c>
      <c r="H1185" s="136">
        <v>2.18</v>
      </c>
      <c r="I1185" s="135">
        <f t="shared" si="18"/>
        <v>2.08</v>
      </c>
    </row>
    <row r="1186" spans="2:9" ht="12.75">
      <c r="B1186">
        <v>1182</v>
      </c>
      <c r="C1186" s="136">
        <v>1.26</v>
      </c>
      <c r="D1186" s="136">
        <v>1.35</v>
      </c>
      <c r="E1186" s="136">
        <v>1.58</v>
      </c>
      <c r="F1186" s="136">
        <v>1.98</v>
      </c>
      <c r="G1186" s="136">
        <v>1.98</v>
      </c>
      <c r="H1186" s="136">
        <v>2.18</v>
      </c>
      <c r="I1186" s="135">
        <f t="shared" si="18"/>
        <v>2.08</v>
      </c>
    </row>
    <row r="1187" spans="2:9" ht="12.75">
      <c r="B1187">
        <v>1183</v>
      </c>
      <c r="C1187" s="136">
        <v>1.26</v>
      </c>
      <c r="D1187" s="136">
        <v>1.35</v>
      </c>
      <c r="E1187" s="136">
        <v>1.58</v>
      </c>
      <c r="F1187" s="136">
        <v>1.98</v>
      </c>
      <c r="G1187" s="136">
        <v>1.98</v>
      </c>
      <c r="H1187" s="136">
        <v>2.18</v>
      </c>
      <c r="I1187" s="135">
        <f t="shared" si="18"/>
        <v>2.08</v>
      </c>
    </row>
    <row r="1188" spans="2:9" ht="12.75">
      <c r="B1188">
        <v>1184</v>
      </c>
      <c r="C1188" s="136">
        <v>1.26</v>
      </c>
      <c r="D1188" s="136">
        <v>1.35</v>
      </c>
      <c r="E1188" s="136">
        <v>1.58</v>
      </c>
      <c r="F1188" s="136">
        <v>1.98</v>
      </c>
      <c r="G1188" s="136">
        <v>1.98</v>
      </c>
      <c r="H1188" s="136">
        <v>2.18</v>
      </c>
      <c r="I1188" s="135">
        <f t="shared" si="18"/>
        <v>2.08</v>
      </c>
    </row>
    <row r="1189" spans="2:9" ht="12.75">
      <c r="B1189">
        <v>1185</v>
      </c>
      <c r="C1189" s="136">
        <v>1.26</v>
      </c>
      <c r="D1189" s="136">
        <v>1.35</v>
      </c>
      <c r="E1189" s="136">
        <v>1.58</v>
      </c>
      <c r="F1189" s="136">
        <v>1.98</v>
      </c>
      <c r="G1189" s="136">
        <v>1.98</v>
      </c>
      <c r="H1189" s="136">
        <v>2.18</v>
      </c>
      <c r="I1189" s="135">
        <f t="shared" si="18"/>
        <v>2.08</v>
      </c>
    </row>
    <row r="1190" spans="2:9" ht="12.75">
      <c r="B1190">
        <v>1186</v>
      </c>
      <c r="C1190" s="136">
        <v>1.26</v>
      </c>
      <c r="D1190" s="136">
        <v>1.35</v>
      </c>
      <c r="E1190" s="136">
        <v>1.58</v>
      </c>
      <c r="F1190" s="136">
        <v>1.98</v>
      </c>
      <c r="G1190" s="136">
        <v>1.98</v>
      </c>
      <c r="H1190" s="136">
        <v>2.18</v>
      </c>
      <c r="I1190" s="135">
        <f t="shared" si="18"/>
        <v>2.08</v>
      </c>
    </row>
    <row r="1191" spans="2:9" ht="12.75">
      <c r="B1191">
        <v>1187</v>
      </c>
      <c r="C1191" s="136">
        <v>1.26</v>
      </c>
      <c r="D1191" s="136">
        <v>1.35</v>
      </c>
      <c r="E1191" s="136">
        <v>1.58</v>
      </c>
      <c r="F1191" s="136">
        <v>1.98</v>
      </c>
      <c r="G1191" s="136">
        <v>1.98</v>
      </c>
      <c r="H1191" s="136">
        <v>2.18</v>
      </c>
      <c r="I1191" s="135">
        <f t="shared" si="18"/>
        <v>2.08</v>
      </c>
    </row>
    <row r="1192" spans="2:9" ht="12.75">
      <c r="B1192">
        <v>1188</v>
      </c>
      <c r="C1192" s="136">
        <v>1.26</v>
      </c>
      <c r="D1192" s="136">
        <v>1.35</v>
      </c>
      <c r="E1192" s="136">
        <v>1.58</v>
      </c>
      <c r="F1192" s="136">
        <v>1.98</v>
      </c>
      <c r="G1192" s="136">
        <v>1.98</v>
      </c>
      <c r="H1192" s="136">
        <v>2.18</v>
      </c>
      <c r="I1192" s="135">
        <f t="shared" si="18"/>
        <v>2.08</v>
      </c>
    </row>
    <row r="1193" spans="2:9" ht="12.75">
      <c r="B1193">
        <v>1189</v>
      </c>
      <c r="C1193" s="136">
        <v>1.26</v>
      </c>
      <c r="D1193" s="136">
        <v>1.35</v>
      </c>
      <c r="E1193" s="136">
        <v>1.58</v>
      </c>
      <c r="F1193" s="136">
        <v>1.98</v>
      </c>
      <c r="G1193" s="136">
        <v>1.98</v>
      </c>
      <c r="H1193" s="136">
        <v>2.18</v>
      </c>
      <c r="I1193" s="135">
        <f t="shared" si="18"/>
        <v>2.08</v>
      </c>
    </row>
    <row r="1194" spans="2:9" ht="12.75">
      <c r="B1194">
        <v>1190</v>
      </c>
      <c r="C1194" s="136">
        <v>1.26</v>
      </c>
      <c r="D1194" s="136">
        <v>1.35</v>
      </c>
      <c r="E1194" s="136">
        <v>1.58</v>
      </c>
      <c r="F1194" s="136">
        <v>1.98</v>
      </c>
      <c r="G1194" s="136">
        <v>1.98</v>
      </c>
      <c r="H1194" s="136">
        <v>2.18</v>
      </c>
      <c r="I1194" s="135">
        <f t="shared" si="18"/>
        <v>2.08</v>
      </c>
    </row>
    <row r="1195" spans="2:9" ht="12.75">
      <c r="B1195">
        <v>1191</v>
      </c>
      <c r="C1195" s="136">
        <v>1.26</v>
      </c>
      <c r="D1195" s="136">
        <v>1.35</v>
      </c>
      <c r="E1195" s="136">
        <v>1.58</v>
      </c>
      <c r="F1195" s="136">
        <v>1.98</v>
      </c>
      <c r="G1195" s="136">
        <v>1.98</v>
      </c>
      <c r="H1195" s="136">
        <v>2.18</v>
      </c>
      <c r="I1195" s="135">
        <f t="shared" si="18"/>
        <v>2.08</v>
      </c>
    </row>
    <row r="1196" spans="2:9" ht="12.75">
      <c r="B1196">
        <v>1192</v>
      </c>
      <c r="C1196" s="136">
        <v>1.26</v>
      </c>
      <c r="D1196" s="136">
        <v>1.35</v>
      </c>
      <c r="E1196" s="136">
        <v>1.58</v>
      </c>
      <c r="F1196" s="136">
        <v>1.98</v>
      </c>
      <c r="G1196" s="136">
        <v>1.98</v>
      </c>
      <c r="H1196" s="136">
        <v>2.18</v>
      </c>
      <c r="I1196" s="135">
        <f t="shared" si="18"/>
        <v>2.08</v>
      </c>
    </row>
    <row r="1197" spans="2:9" ht="12.75">
      <c r="B1197">
        <v>1193</v>
      </c>
      <c r="C1197" s="136">
        <v>1.26</v>
      </c>
      <c r="D1197" s="136">
        <v>1.35</v>
      </c>
      <c r="E1197" s="136">
        <v>1.58</v>
      </c>
      <c r="F1197" s="136">
        <v>1.98</v>
      </c>
      <c r="G1197" s="136">
        <v>1.98</v>
      </c>
      <c r="H1197" s="136">
        <v>2.18</v>
      </c>
      <c r="I1197" s="135">
        <f t="shared" si="18"/>
        <v>2.08</v>
      </c>
    </row>
    <row r="1198" spans="2:9" ht="12.75">
      <c r="B1198">
        <v>1194</v>
      </c>
      <c r="C1198" s="136">
        <v>1.26</v>
      </c>
      <c r="D1198" s="136">
        <v>1.35</v>
      </c>
      <c r="E1198" s="136">
        <v>1.58</v>
      </c>
      <c r="F1198" s="136">
        <v>1.98</v>
      </c>
      <c r="G1198" s="136">
        <v>1.98</v>
      </c>
      <c r="H1198" s="136">
        <v>2.18</v>
      </c>
      <c r="I1198" s="135">
        <f t="shared" si="18"/>
        <v>2.08</v>
      </c>
    </row>
    <row r="1199" spans="2:9" ht="12.75">
      <c r="B1199">
        <v>1195</v>
      </c>
      <c r="C1199" s="136">
        <v>1.26</v>
      </c>
      <c r="D1199" s="136">
        <v>1.35</v>
      </c>
      <c r="E1199" s="136">
        <v>1.58</v>
      </c>
      <c r="F1199" s="136">
        <v>1.98</v>
      </c>
      <c r="G1199" s="136">
        <v>1.98</v>
      </c>
      <c r="H1199" s="136">
        <v>2.18</v>
      </c>
      <c r="I1199" s="135">
        <f t="shared" si="18"/>
        <v>2.08</v>
      </c>
    </row>
    <row r="1200" spans="2:9" ht="12.75">
      <c r="B1200">
        <v>1196</v>
      </c>
      <c r="C1200" s="136">
        <v>1.26</v>
      </c>
      <c r="D1200" s="136">
        <v>1.35</v>
      </c>
      <c r="E1200" s="136">
        <v>1.58</v>
      </c>
      <c r="F1200" s="136">
        <v>1.98</v>
      </c>
      <c r="G1200" s="136">
        <v>1.98</v>
      </c>
      <c r="H1200" s="136">
        <v>2.18</v>
      </c>
      <c r="I1200" s="135">
        <f t="shared" si="18"/>
        <v>2.08</v>
      </c>
    </row>
    <row r="1201" spans="2:9" ht="12.75">
      <c r="B1201">
        <v>1197</v>
      </c>
      <c r="C1201" s="136">
        <v>1.26</v>
      </c>
      <c r="D1201" s="136">
        <v>1.35</v>
      </c>
      <c r="E1201" s="136">
        <v>1.58</v>
      </c>
      <c r="F1201" s="136">
        <v>1.98</v>
      </c>
      <c r="G1201" s="136">
        <v>1.98</v>
      </c>
      <c r="H1201" s="136">
        <v>2.18</v>
      </c>
      <c r="I1201" s="135">
        <f t="shared" si="18"/>
        <v>2.08</v>
      </c>
    </row>
    <row r="1202" spans="2:9" ht="12.75">
      <c r="B1202">
        <v>1198</v>
      </c>
      <c r="C1202" s="136">
        <v>1.26</v>
      </c>
      <c r="D1202" s="136">
        <v>1.35</v>
      </c>
      <c r="E1202" s="136">
        <v>1.58</v>
      </c>
      <c r="F1202" s="136">
        <v>1.98</v>
      </c>
      <c r="G1202" s="136">
        <v>1.98</v>
      </c>
      <c r="H1202" s="136">
        <v>2.18</v>
      </c>
      <c r="I1202" s="135">
        <f t="shared" si="18"/>
        <v>2.08</v>
      </c>
    </row>
    <row r="1203" spans="2:9" ht="12.75">
      <c r="B1203">
        <v>1199</v>
      </c>
      <c r="C1203" s="136">
        <v>1.26</v>
      </c>
      <c r="D1203" s="136">
        <v>1.35</v>
      </c>
      <c r="E1203" s="136">
        <v>1.58</v>
      </c>
      <c r="F1203" s="136">
        <v>1.98</v>
      </c>
      <c r="G1203" s="136">
        <v>1.98</v>
      </c>
      <c r="H1203" s="136">
        <v>2.18</v>
      </c>
      <c r="I1203" s="135">
        <f t="shared" si="18"/>
        <v>2.08</v>
      </c>
    </row>
    <row r="1204" spans="2:9" ht="12.75">
      <c r="B1204">
        <v>1200</v>
      </c>
      <c r="C1204" s="136">
        <v>1.26</v>
      </c>
      <c r="D1204" s="136">
        <v>1.35</v>
      </c>
      <c r="E1204" s="136">
        <v>1.58</v>
      </c>
      <c r="F1204" s="136">
        <v>1.98</v>
      </c>
      <c r="G1204" s="136">
        <v>1.98</v>
      </c>
      <c r="H1204" s="136">
        <v>2.18</v>
      </c>
      <c r="I1204" s="135">
        <f t="shared" si="18"/>
        <v>2.08</v>
      </c>
    </row>
    <row r="1205" spans="2:9" ht="12.75">
      <c r="B1205">
        <v>1201</v>
      </c>
      <c r="C1205" s="136">
        <v>1.26</v>
      </c>
      <c r="D1205" s="136">
        <v>1.35</v>
      </c>
      <c r="E1205" s="136">
        <v>1.58</v>
      </c>
      <c r="F1205" s="136">
        <v>1.98</v>
      </c>
      <c r="G1205" s="136">
        <v>1.98</v>
      </c>
      <c r="H1205" s="136">
        <v>2.18</v>
      </c>
      <c r="I1205" s="135">
        <f t="shared" si="18"/>
        <v>2.08</v>
      </c>
    </row>
    <row r="1206" spans="2:9" ht="12.75">
      <c r="B1206">
        <v>1202</v>
      </c>
      <c r="C1206" s="136">
        <v>1.26</v>
      </c>
      <c r="D1206" s="136">
        <v>1.35</v>
      </c>
      <c r="E1206" s="136">
        <v>1.58</v>
      </c>
      <c r="F1206" s="136">
        <v>1.98</v>
      </c>
      <c r="G1206" s="136">
        <v>1.98</v>
      </c>
      <c r="H1206" s="136">
        <v>2.18</v>
      </c>
      <c r="I1206" s="135">
        <f t="shared" si="18"/>
        <v>2.08</v>
      </c>
    </row>
    <row r="1207" spans="2:9" ht="12.75">
      <c r="B1207">
        <v>1203</v>
      </c>
      <c r="C1207" s="136">
        <v>1.26</v>
      </c>
      <c r="D1207" s="136">
        <v>1.35</v>
      </c>
      <c r="E1207" s="136">
        <v>1.58</v>
      </c>
      <c r="F1207" s="136">
        <v>1.98</v>
      </c>
      <c r="G1207" s="136">
        <v>1.98</v>
      </c>
      <c r="H1207" s="136">
        <v>2.18</v>
      </c>
      <c r="I1207" s="135">
        <f t="shared" si="18"/>
        <v>2.08</v>
      </c>
    </row>
    <row r="1208" spans="2:9" ht="12.75">
      <c r="B1208">
        <v>1204</v>
      </c>
      <c r="C1208" s="136">
        <v>1.26</v>
      </c>
      <c r="D1208" s="136">
        <v>1.35</v>
      </c>
      <c r="E1208" s="136">
        <v>1.58</v>
      </c>
      <c r="F1208" s="136">
        <v>1.98</v>
      </c>
      <c r="G1208" s="136">
        <v>1.98</v>
      </c>
      <c r="H1208" s="136">
        <v>2.18</v>
      </c>
      <c r="I1208" s="135">
        <f t="shared" si="18"/>
        <v>2.08</v>
      </c>
    </row>
    <row r="1209" spans="2:9" ht="12.75">
      <c r="B1209">
        <v>1205</v>
      </c>
      <c r="C1209" s="136">
        <v>1.26</v>
      </c>
      <c r="D1209" s="136">
        <v>1.35</v>
      </c>
      <c r="E1209" s="136">
        <v>1.58</v>
      </c>
      <c r="F1209" s="136">
        <v>1.98</v>
      </c>
      <c r="G1209" s="136">
        <v>1.98</v>
      </c>
      <c r="H1209" s="136">
        <v>2.18</v>
      </c>
      <c r="I1209" s="135">
        <f t="shared" si="18"/>
        <v>2.08</v>
      </c>
    </row>
    <row r="1210" spans="2:9" ht="12.75">
      <c r="B1210">
        <v>1206</v>
      </c>
      <c r="C1210" s="136">
        <v>1.26</v>
      </c>
      <c r="D1210" s="136">
        <v>1.35</v>
      </c>
      <c r="E1210" s="136">
        <v>1.58</v>
      </c>
      <c r="F1210" s="136">
        <v>1.98</v>
      </c>
      <c r="G1210" s="136">
        <v>1.98</v>
      </c>
      <c r="H1210" s="136">
        <v>2.18</v>
      </c>
      <c r="I1210" s="135">
        <f t="shared" si="18"/>
        <v>2.08</v>
      </c>
    </row>
    <row r="1211" spans="2:9" ht="12.75">
      <c r="B1211">
        <v>1207</v>
      </c>
      <c r="C1211" s="136">
        <v>1.26</v>
      </c>
      <c r="D1211" s="136">
        <v>1.35</v>
      </c>
      <c r="E1211" s="136">
        <v>1.58</v>
      </c>
      <c r="F1211" s="136">
        <v>1.98</v>
      </c>
      <c r="G1211" s="136">
        <v>1.98</v>
      </c>
      <c r="H1211" s="136">
        <v>2.18</v>
      </c>
      <c r="I1211" s="135">
        <f t="shared" si="18"/>
        <v>2.08</v>
      </c>
    </row>
    <row r="1212" spans="2:9" ht="12.75">
      <c r="B1212">
        <v>1208</v>
      </c>
      <c r="C1212" s="136">
        <v>1.26</v>
      </c>
      <c r="D1212" s="136">
        <v>1.35</v>
      </c>
      <c r="E1212" s="136">
        <v>1.58</v>
      </c>
      <c r="F1212" s="136">
        <v>1.98</v>
      </c>
      <c r="G1212" s="136">
        <v>1.98</v>
      </c>
      <c r="H1212" s="136">
        <v>2.18</v>
      </c>
      <c r="I1212" s="135">
        <f t="shared" si="18"/>
        <v>2.08</v>
      </c>
    </row>
    <row r="1213" spans="2:9" ht="12.75">
      <c r="B1213">
        <v>1209</v>
      </c>
      <c r="C1213" s="136">
        <v>1.26</v>
      </c>
      <c r="D1213" s="136">
        <v>1.35</v>
      </c>
      <c r="E1213" s="136">
        <v>1.58</v>
      </c>
      <c r="F1213" s="136">
        <v>1.98</v>
      </c>
      <c r="G1213" s="136">
        <v>1.98</v>
      </c>
      <c r="H1213" s="136">
        <v>2.18</v>
      </c>
      <c r="I1213" s="135">
        <f t="shared" si="18"/>
        <v>2.08</v>
      </c>
    </row>
    <row r="1214" spans="2:9" ht="12.75">
      <c r="B1214">
        <v>1210</v>
      </c>
      <c r="C1214" s="136">
        <v>1.26</v>
      </c>
      <c r="D1214" s="136">
        <v>1.35</v>
      </c>
      <c r="E1214" s="136">
        <v>1.58</v>
      </c>
      <c r="F1214" s="136">
        <v>1.98</v>
      </c>
      <c r="G1214" s="136">
        <v>1.98</v>
      </c>
      <c r="H1214" s="136">
        <v>2.18</v>
      </c>
      <c r="I1214" s="135">
        <f t="shared" si="18"/>
        <v>2.08</v>
      </c>
    </row>
    <row r="1215" spans="2:9" ht="12.75">
      <c r="B1215">
        <v>1211</v>
      </c>
      <c r="C1215" s="136">
        <v>1.26</v>
      </c>
      <c r="D1215" s="136">
        <v>1.35</v>
      </c>
      <c r="E1215" s="136">
        <v>1.58</v>
      </c>
      <c r="F1215" s="136">
        <v>1.98</v>
      </c>
      <c r="G1215" s="136">
        <v>1.98</v>
      </c>
      <c r="H1215" s="136">
        <v>2.18</v>
      </c>
      <c r="I1215" s="135">
        <f t="shared" si="18"/>
        <v>2.08</v>
      </c>
    </row>
    <row r="1216" spans="2:9" ht="12.75">
      <c r="B1216">
        <v>1212</v>
      </c>
      <c r="C1216" s="136">
        <v>1.26</v>
      </c>
      <c r="D1216" s="136">
        <v>1.35</v>
      </c>
      <c r="E1216" s="136">
        <v>1.58</v>
      </c>
      <c r="F1216" s="136">
        <v>1.98</v>
      </c>
      <c r="G1216" s="136">
        <v>1.98</v>
      </c>
      <c r="H1216" s="136">
        <v>2.18</v>
      </c>
      <c r="I1216" s="135">
        <f t="shared" si="18"/>
        <v>2.08</v>
      </c>
    </row>
    <row r="1217" spans="2:9" ht="12.75">
      <c r="B1217">
        <v>1213</v>
      </c>
      <c r="C1217" s="136">
        <v>1.26</v>
      </c>
      <c r="D1217" s="136">
        <v>1.35</v>
      </c>
      <c r="E1217" s="136">
        <v>1.58</v>
      </c>
      <c r="F1217" s="136">
        <v>1.98</v>
      </c>
      <c r="G1217" s="136">
        <v>1.98</v>
      </c>
      <c r="H1217" s="136">
        <v>2.18</v>
      </c>
      <c r="I1217" s="135">
        <f t="shared" si="18"/>
        <v>2.08</v>
      </c>
    </row>
    <row r="1218" spans="2:9" ht="12.75">
      <c r="B1218">
        <v>1214</v>
      </c>
      <c r="C1218" s="136">
        <v>1.26</v>
      </c>
      <c r="D1218" s="136">
        <v>1.35</v>
      </c>
      <c r="E1218" s="136">
        <v>1.58</v>
      </c>
      <c r="F1218" s="136">
        <v>1.98</v>
      </c>
      <c r="G1218" s="136">
        <v>1.98</v>
      </c>
      <c r="H1218" s="136">
        <v>2.18</v>
      </c>
      <c r="I1218" s="135">
        <f t="shared" si="18"/>
        <v>2.08</v>
      </c>
    </row>
    <row r="1219" spans="2:9" ht="12.75">
      <c r="B1219">
        <v>1215</v>
      </c>
      <c r="C1219" s="136">
        <v>1.26</v>
      </c>
      <c r="D1219" s="136">
        <v>1.35</v>
      </c>
      <c r="E1219" s="136">
        <v>1.58</v>
      </c>
      <c r="F1219" s="136">
        <v>1.98</v>
      </c>
      <c r="G1219" s="136">
        <v>1.98</v>
      </c>
      <c r="H1219" s="136">
        <v>2.18</v>
      </c>
      <c r="I1219" s="135">
        <f t="shared" si="18"/>
        <v>2.08</v>
      </c>
    </row>
    <row r="1220" spans="2:9" ht="12.75">
      <c r="B1220">
        <v>1216</v>
      </c>
      <c r="C1220" s="136">
        <v>1.26</v>
      </c>
      <c r="D1220" s="136">
        <v>1.35</v>
      </c>
      <c r="E1220" s="136">
        <v>1.58</v>
      </c>
      <c r="F1220" s="136">
        <v>1.98</v>
      </c>
      <c r="G1220" s="136">
        <v>1.98</v>
      </c>
      <c r="H1220" s="136">
        <v>2.18</v>
      </c>
      <c r="I1220" s="135">
        <f t="shared" si="18"/>
        <v>2.08</v>
      </c>
    </row>
    <row r="1221" spans="2:9" ht="12.75">
      <c r="B1221">
        <v>1217</v>
      </c>
      <c r="C1221" s="136">
        <v>1.26</v>
      </c>
      <c r="D1221" s="136">
        <v>1.35</v>
      </c>
      <c r="E1221" s="136">
        <v>1.58</v>
      </c>
      <c r="F1221" s="136">
        <v>1.98</v>
      </c>
      <c r="G1221" s="136">
        <v>1.98</v>
      </c>
      <c r="H1221" s="136">
        <v>2.18</v>
      </c>
      <c r="I1221" s="135">
        <f aca="true" t="shared" si="19" ref="I1221:I1284">AVERAGE(F1221,H1221)</f>
        <v>2.08</v>
      </c>
    </row>
    <row r="1222" spans="2:9" ht="12.75">
      <c r="B1222">
        <v>1218</v>
      </c>
      <c r="C1222" s="136">
        <v>1.26</v>
      </c>
      <c r="D1222" s="136">
        <v>1.35</v>
      </c>
      <c r="E1222" s="136">
        <v>1.58</v>
      </c>
      <c r="F1222" s="136">
        <v>1.98</v>
      </c>
      <c r="G1222" s="136">
        <v>1.98</v>
      </c>
      <c r="H1222" s="136">
        <v>2.18</v>
      </c>
      <c r="I1222" s="135">
        <f t="shared" si="19"/>
        <v>2.08</v>
      </c>
    </row>
    <row r="1223" spans="2:9" ht="12.75">
      <c r="B1223">
        <v>1219</v>
      </c>
      <c r="C1223" s="136">
        <v>1.26</v>
      </c>
      <c r="D1223" s="136">
        <v>1.35</v>
      </c>
      <c r="E1223" s="136">
        <v>1.58</v>
      </c>
      <c r="F1223" s="136">
        <v>1.98</v>
      </c>
      <c r="G1223" s="136">
        <v>1.98</v>
      </c>
      <c r="H1223" s="136">
        <v>2.18</v>
      </c>
      <c r="I1223" s="135">
        <f t="shared" si="19"/>
        <v>2.08</v>
      </c>
    </row>
    <row r="1224" spans="2:9" ht="12.75">
      <c r="B1224">
        <v>1220</v>
      </c>
      <c r="C1224" s="136">
        <v>1.26</v>
      </c>
      <c r="D1224" s="136">
        <v>1.35</v>
      </c>
      <c r="E1224" s="136">
        <v>1.58</v>
      </c>
      <c r="F1224" s="136">
        <v>1.98</v>
      </c>
      <c r="G1224" s="136">
        <v>1.98</v>
      </c>
      <c r="H1224" s="136">
        <v>2.18</v>
      </c>
      <c r="I1224" s="135">
        <f t="shared" si="19"/>
        <v>2.08</v>
      </c>
    </row>
    <row r="1225" spans="2:9" ht="12.75">
      <c r="B1225">
        <v>1221</v>
      </c>
      <c r="C1225" s="136">
        <v>1.26</v>
      </c>
      <c r="D1225" s="136">
        <v>1.35</v>
      </c>
      <c r="E1225" s="136">
        <v>1.58</v>
      </c>
      <c r="F1225" s="136">
        <v>1.98</v>
      </c>
      <c r="G1225" s="136">
        <v>1.98</v>
      </c>
      <c r="H1225" s="136">
        <v>2.18</v>
      </c>
      <c r="I1225" s="135">
        <f t="shared" si="19"/>
        <v>2.08</v>
      </c>
    </row>
    <row r="1226" spans="2:9" ht="12.75">
      <c r="B1226">
        <v>1222</v>
      </c>
      <c r="C1226" s="136">
        <v>1.26</v>
      </c>
      <c r="D1226" s="136">
        <v>1.35</v>
      </c>
      <c r="E1226" s="136">
        <v>1.58</v>
      </c>
      <c r="F1226" s="136">
        <v>1.98</v>
      </c>
      <c r="G1226" s="136">
        <v>1.98</v>
      </c>
      <c r="H1226" s="136">
        <v>2.18</v>
      </c>
      <c r="I1226" s="135">
        <f t="shared" si="19"/>
        <v>2.08</v>
      </c>
    </row>
    <row r="1227" spans="2:9" ht="12.75">
      <c r="B1227">
        <v>1223</v>
      </c>
      <c r="C1227" s="136">
        <v>1.26</v>
      </c>
      <c r="D1227" s="136">
        <v>1.35</v>
      </c>
      <c r="E1227" s="136">
        <v>1.58</v>
      </c>
      <c r="F1227" s="136">
        <v>1.98</v>
      </c>
      <c r="G1227" s="136">
        <v>1.98</v>
      </c>
      <c r="H1227" s="136">
        <v>2.18</v>
      </c>
      <c r="I1227" s="135">
        <f t="shared" si="19"/>
        <v>2.08</v>
      </c>
    </row>
    <row r="1228" spans="2:9" ht="12.75">
      <c r="B1228">
        <v>1224</v>
      </c>
      <c r="C1228" s="136">
        <v>1.26</v>
      </c>
      <c r="D1228" s="136">
        <v>1.35</v>
      </c>
      <c r="E1228" s="136">
        <v>1.58</v>
      </c>
      <c r="F1228" s="136">
        <v>1.98</v>
      </c>
      <c r="G1228" s="136">
        <v>1.98</v>
      </c>
      <c r="H1228" s="136">
        <v>2.18</v>
      </c>
      <c r="I1228" s="135">
        <f t="shared" si="19"/>
        <v>2.08</v>
      </c>
    </row>
    <row r="1229" spans="2:9" ht="12.75">
      <c r="B1229">
        <v>1225</v>
      </c>
      <c r="C1229" s="136">
        <v>1.26</v>
      </c>
      <c r="D1229" s="136">
        <v>1.35</v>
      </c>
      <c r="E1229" s="136">
        <v>1.58</v>
      </c>
      <c r="F1229" s="136">
        <v>1.98</v>
      </c>
      <c r="G1229" s="136">
        <v>1.98</v>
      </c>
      <c r="H1229" s="136">
        <v>2.18</v>
      </c>
      <c r="I1229" s="135">
        <f t="shared" si="19"/>
        <v>2.08</v>
      </c>
    </row>
    <row r="1230" spans="2:9" ht="12.75">
      <c r="B1230">
        <v>1226</v>
      </c>
      <c r="C1230" s="136">
        <v>1.26</v>
      </c>
      <c r="D1230" s="136">
        <v>1.35</v>
      </c>
      <c r="E1230" s="136">
        <v>1.58</v>
      </c>
      <c r="F1230" s="136">
        <v>1.98</v>
      </c>
      <c r="G1230" s="136">
        <v>1.98</v>
      </c>
      <c r="H1230" s="136">
        <v>2.18</v>
      </c>
      <c r="I1230" s="135">
        <f t="shared" si="19"/>
        <v>2.08</v>
      </c>
    </row>
    <row r="1231" spans="2:9" ht="12.75">
      <c r="B1231">
        <v>1227</v>
      </c>
      <c r="C1231" s="136">
        <v>1.26</v>
      </c>
      <c r="D1231" s="136">
        <v>1.35</v>
      </c>
      <c r="E1231" s="136">
        <v>1.58</v>
      </c>
      <c r="F1231" s="136">
        <v>1.98</v>
      </c>
      <c r="G1231" s="136">
        <v>1.98</v>
      </c>
      <c r="H1231" s="136">
        <v>2.18</v>
      </c>
      <c r="I1231" s="135">
        <f t="shared" si="19"/>
        <v>2.08</v>
      </c>
    </row>
    <row r="1232" spans="2:9" ht="12.75">
      <c r="B1232">
        <v>1228</v>
      </c>
      <c r="C1232" s="136">
        <v>1.26</v>
      </c>
      <c r="D1232" s="136">
        <v>1.35</v>
      </c>
      <c r="E1232" s="136">
        <v>1.58</v>
      </c>
      <c r="F1232" s="136">
        <v>1.98</v>
      </c>
      <c r="G1232" s="136">
        <v>1.98</v>
      </c>
      <c r="H1232" s="136">
        <v>2.18</v>
      </c>
      <c r="I1232" s="135">
        <f t="shared" si="19"/>
        <v>2.08</v>
      </c>
    </row>
    <row r="1233" spans="2:9" ht="12.75">
      <c r="B1233">
        <v>1229</v>
      </c>
      <c r="C1233" s="136">
        <v>1.26</v>
      </c>
      <c r="D1233" s="136">
        <v>1.35</v>
      </c>
      <c r="E1233" s="136">
        <v>1.58</v>
      </c>
      <c r="F1233" s="136">
        <v>1.98</v>
      </c>
      <c r="G1233" s="136">
        <v>1.98</v>
      </c>
      <c r="H1233" s="136">
        <v>2.18</v>
      </c>
      <c r="I1233" s="135">
        <f t="shared" si="19"/>
        <v>2.08</v>
      </c>
    </row>
    <row r="1234" spans="2:9" ht="12.75">
      <c r="B1234">
        <v>1230</v>
      </c>
      <c r="C1234" s="136">
        <v>1.26</v>
      </c>
      <c r="D1234" s="136">
        <v>1.35</v>
      </c>
      <c r="E1234" s="136">
        <v>1.58</v>
      </c>
      <c r="F1234" s="136">
        <v>1.98</v>
      </c>
      <c r="G1234" s="136">
        <v>1.98</v>
      </c>
      <c r="H1234" s="136">
        <v>2.18</v>
      </c>
      <c r="I1234" s="135">
        <f t="shared" si="19"/>
        <v>2.08</v>
      </c>
    </row>
    <row r="1235" spans="2:9" ht="12.75">
      <c r="B1235">
        <v>1231</v>
      </c>
      <c r="C1235" s="136">
        <v>1.26</v>
      </c>
      <c r="D1235" s="136">
        <v>1.35</v>
      </c>
      <c r="E1235" s="136">
        <v>1.58</v>
      </c>
      <c r="F1235" s="136">
        <v>1.98</v>
      </c>
      <c r="G1235" s="136">
        <v>1.98</v>
      </c>
      <c r="H1235" s="136">
        <v>2.18</v>
      </c>
      <c r="I1235" s="135">
        <f t="shared" si="19"/>
        <v>2.08</v>
      </c>
    </row>
    <row r="1236" spans="2:9" ht="12.75">
      <c r="B1236">
        <v>1232</v>
      </c>
      <c r="C1236" s="136">
        <v>1.26</v>
      </c>
      <c r="D1236" s="136">
        <v>1.35</v>
      </c>
      <c r="E1236" s="136">
        <v>1.58</v>
      </c>
      <c r="F1236" s="136">
        <v>1.98</v>
      </c>
      <c r="G1236" s="136">
        <v>1.98</v>
      </c>
      <c r="H1236" s="136">
        <v>2.18</v>
      </c>
      <c r="I1236" s="135">
        <f t="shared" si="19"/>
        <v>2.08</v>
      </c>
    </row>
    <row r="1237" spans="2:9" ht="12.75">
      <c r="B1237">
        <v>1233</v>
      </c>
      <c r="C1237" s="136">
        <v>1.26</v>
      </c>
      <c r="D1237" s="136">
        <v>1.35</v>
      </c>
      <c r="E1237" s="136">
        <v>1.58</v>
      </c>
      <c r="F1237" s="136">
        <v>1.98</v>
      </c>
      <c r="G1237" s="136">
        <v>1.98</v>
      </c>
      <c r="H1237" s="136">
        <v>2.18</v>
      </c>
      <c r="I1237" s="135">
        <f t="shared" si="19"/>
        <v>2.08</v>
      </c>
    </row>
    <row r="1238" spans="2:9" ht="12.75">
      <c r="B1238">
        <v>1234</v>
      </c>
      <c r="C1238" s="136">
        <v>1.26</v>
      </c>
      <c r="D1238" s="136">
        <v>1.35</v>
      </c>
      <c r="E1238" s="136">
        <v>1.58</v>
      </c>
      <c r="F1238" s="136">
        <v>1.98</v>
      </c>
      <c r="G1238" s="136">
        <v>1.98</v>
      </c>
      <c r="H1238" s="136">
        <v>2.18</v>
      </c>
      <c r="I1238" s="135">
        <f t="shared" si="19"/>
        <v>2.08</v>
      </c>
    </row>
    <row r="1239" spans="2:9" ht="12.75">
      <c r="B1239">
        <v>1235</v>
      </c>
      <c r="C1239" s="136">
        <v>1.26</v>
      </c>
      <c r="D1239" s="136">
        <v>1.35</v>
      </c>
      <c r="E1239" s="136">
        <v>1.58</v>
      </c>
      <c r="F1239" s="136">
        <v>1.98</v>
      </c>
      <c r="G1239" s="136">
        <v>1.98</v>
      </c>
      <c r="H1239" s="136">
        <v>2.18</v>
      </c>
      <c r="I1239" s="135">
        <f t="shared" si="19"/>
        <v>2.08</v>
      </c>
    </row>
    <row r="1240" spans="2:9" ht="12.75">
      <c r="B1240">
        <v>1236</v>
      </c>
      <c r="C1240" s="136">
        <v>1.26</v>
      </c>
      <c r="D1240" s="136">
        <v>1.35</v>
      </c>
      <c r="E1240" s="136">
        <v>1.58</v>
      </c>
      <c r="F1240" s="136">
        <v>1.98</v>
      </c>
      <c r="G1240" s="136">
        <v>1.98</v>
      </c>
      <c r="H1240" s="136">
        <v>2.18</v>
      </c>
      <c r="I1240" s="135">
        <f t="shared" si="19"/>
        <v>2.08</v>
      </c>
    </row>
    <row r="1241" spans="2:9" ht="12.75">
      <c r="B1241">
        <v>1237</v>
      </c>
      <c r="C1241" s="136">
        <v>1.26</v>
      </c>
      <c r="D1241" s="136">
        <v>1.35</v>
      </c>
      <c r="E1241" s="136">
        <v>1.58</v>
      </c>
      <c r="F1241" s="136">
        <v>1.98</v>
      </c>
      <c r="G1241" s="136">
        <v>1.98</v>
      </c>
      <c r="H1241" s="136">
        <v>2.18</v>
      </c>
      <c r="I1241" s="135">
        <f t="shared" si="19"/>
        <v>2.08</v>
      </c>
    </row>
    <row r="1242" spans="2:9" ht="12.75">
      <c r="B1242">
        <v>1238</v>
      </c>
      <c r="C1242" s="136">
        <v>1.26</v>
      </c>
      <c r="D1242" s="136">
        <v>1.35</v>
      </c>
      <c r="E1242" s="136">
        <v>1.58</v>
      </c>
      <c r="F1242" s="136">
        <v>1.98</v>
      </c>
      <c r="G1242" s="136">
        <v>1.98</v>
      </c>
      <c r="H1242" s="136">
        <v>2.18</v>
      </c>
      <c r="I1242" s="135">
        <f t="shared" si="19"/>
        <v>2.08</v>
      </c>
    </row>
    <row r="1243" spans="2:9" ht="12.75">
      <c r="B1243">
        <v>1239</v>
      </c>
      <c r="C1243" s="136">
        <v>1.26</v>
      </c>
      <c r="D1243" s="136">
        <v>1.35</v>
      </c>
      <c r="E1243" s="136">
        <v>1.58</v>
      </c>
      <c r="F1243" s="136">
        <v>1.98</v>
      </c>
      <c r="G1243" s="136">
        <v>1.98</v>
      </c>
      <c r="H1243" s="136">
        <v>2.18</v>
      </c>
      <c r="I1243" s="135">
        <f t="shared" si="19"/>
        <v>2.08</v>
      </c>
    </row>
    <row r="1244" spans="2:9" ht="12.75">
      <c r="B1244">
        <v>1240</v>
      </c>
      <c r="C1244" s="136">
        <v>1.26</v>
      </c>
      <c r="D1244" s="136">
        <v>1.35</v>
      </c>
      <c r="E1244" s="136">
        <v>1.58</v>
      </c>
      <c r="F1244" s="136">
        <v>1.98</v>
      </c>
      <c r="G1244" s="136">
        <v>1.98</v>
      </c>
      <c r="H1244" s="136">
        <v>2.18</v>
      </c>
      <c r="I1244" s="135">
        <f t="shared" si="19"/>
        <v>2.08</v>
      </c>
    </row>
    <row r="1245" spans="2:9" ht="12.75">
      <c r="B1245">
        <v>1241</v>
      </c>
      <c r="C1245" s="136">
        <v>1.26</v>
      </c>
      <c r="D1245" s="136">
        <v>1.35</v>
      </c>
      <c r="E1245" s="136">
        <v>1.58</v>
      </c>
      <c r="F1245" s="136">
        <v>1.98</v>
      </c>
      <c r="G1245" s="136">
        <v>1.98</v>
      </c>
      <c r="H1245" s="136">
        <v>2.18</v>
      </c>
      <c r="I1245" s="135">
        <f t="shared" si="19"/>
        <v>2.08</v>
      </c>
    </row>
    <row r="1246" spans="2:9" ht="12.75">
      <c r="B1246">
        <v>1242</v>
      </c>
      <c r="C1246" s="136">
        <v>1.26</v>
      </c>
      <c r="D1246" s="136">
        <v>1.35</v>
      </c>
      <c r="E1246" s="136">
        <v>1.58</v>
      </c>
      <c r="F1246" s="136">
        <v>1.98</v>
      </c>
      <c r="G1246" s="136">
        <v>1.98</v>
      </c>
      <c r="H1246" s="136">
        <v>2.18</v>
      </c>
      <c r="I1246" s="135">
        <f t="shared" si="19"/>
        <v>2.08</v>
      </c>
    </row>
    <row r="1247" spans="2:9" ht="12.75">
      <c r="B1247">
        <v>1243</v>
      </c>
      <c r="C1247" s="136">
        <v>1.26</v>
      </c>
      <c r="D1247" s="136">
        <v>1.35</v>
      </c>
      <c r="E1247" s="136">
        <v>1.58</v>
      </c>
      <c r="F1247" s="136">
        <v>1.98</v>
      </c>
      <c r="G1247" s="136">
        <v>1.98</v>
      </c>
      <c r="H1247" s="136">
        <v>2.18</v>
      </c>
      <c r="I1247" s="135">
        <f t="shared" si="19"/>
        <v>2.08</v>
      </c>
    </row>
    <row r="1248" spans="2:9" ht="12.75">
      <c r="B1248">
        <v>1244</v>
      </c>
      <c r="C1248" s="136">
        <v>1.26</v>
      </c>
      <c r="D1248" s="136">
        <v>1.35</v>
      </c>
      <c r="E1248" s="136">
        <v>1.58</v>
      </c>
      <c r="F1248" s="136">
        <v>1.98</v>
      </c>
      <c r="G1248" s="136">
        <v>1.98</v>
      </c>
      <c r="H1248" s="136">
        <v>2.18</v>
      </c>
      <c r="I1248" s="135">
        <f t="shared" si="19"/>
        <v>2.08</v>
      </c>
    </row>
    <row r="1249" spans="2:9" ht="12.75">
      <c r="B1249">
        <v>1245</v>
      </c>
      <c r="C1249" s="136">
        <v>1.26</v>
      </c>
      <c r="D1249" s="136">
        <v>1.35</v>
      </c>
      <c r="E1249" s="136">
        <v>1.58</v>
      </c>
      <c r="F1249" s="136">
        <v>1.98</v>
      </c>
      <c r="G1249" s="136">
        <v>1.98</v>
      </c>
      <c r="H1249" s="136">
        <v>2.18</v>
      </c>
      <c r="I1249" s="135">
        <f t="shared" si="19"/>
        <v>2.08</v>
      </c>
    </row>
    <row r="1250" spans="2:9" ht="12.75">
      <c r="B1250">
        <v>1246</v>
      </c>
      <c r="C1250" s="136">
        <v>1.26</v>
      </c>
      <c r="D1250" s="136">
        <v>1.35</v>
      </c>
      <c r="E1250" s="136">
        <v>1.58</v>
      </c>
      <c r="F1250" s="136">
        <v>1.98</v>
      </c>
      <c r="G1250" s="136">
        <v>1.98</v>
      </c>
      <c r="H1250" s="136">
        <v>2.18</v>
      </c>
      <c r="I1250" s="135">
        <f t="shared" si="19"/>
        <v>2.08</v>
      </c>
    </row>
    <row r="1251" spans="2:9" ht="12.75">
      <c r="B1251">
        <v>1247</v>
      </c>
      <c r="C1251" s="136">
        <v>1.26</v>
      </c>
      <c r="D1251" s="136">
        <v>1.35</v>
      </c>
      <c r="E1251" s="136">
        <v>1.58</v>
      </c>
      <c r="F1251" s="136">
        <v>1.98</v>
      </c>
      <c r="G1251" s="136">
        <v>1.98</v>
      </c>
      <c r="H1251" s="136">
        <v>2.18</v>
      </c>
      <c r="I1251" s="135">
        <f t="shared" si="19"/>
        <v>2.08</v>
      </c>
    </row>
    <row r="1252" spans="2:9" ht="12.75">
      <c r="B1252">
        <v>1248</v>
      </c>
      <c r="C1252" s="136">
        <v>1.26</v>
      </c>
      <c r="D1252" s="136">
        <v>1.35</v>
      </c>
      <c r="E1252" s="136">
        <v>1.58</v>
      </c>
      <c r="F1252" s="136">
        <v>1.98</v>
      </c>
      <c r="G1252" s="136">
        <v>1.98</v>
      </c>
      <c r="H1252" s="136">
        <v>2.18</v>
      </c>
      <c r="I1252" s="135">
        <f t="shared" si="19"/>
        <v>2.08</v>
      </c>
    </row>
    <row r="1253" spans="2:9" ht="12.75">
      <c r="B1253">
        <v>1249</v>
      </c>
      <c r="C1253" s="136">
        <v>1.26</v>
      </c>
      <c r="D1253" s="136">
        <v>1.35</v>
      </c>
      <c r="E1253" s="136">
        <v>1.58</v>
      </c>
      <c r="F1253" s="136">
        <v>1.98</v>
      </c>
      <c r="G1253" s="136">
        <v>1.98</v>
      </c>
      <c r="H1253" s="136">
        <v>2.18</v>
      </c>
      <c r="I1253" s="135">
        <f t="shared" si="19"/>
        <v>2.08</v>
      </c>
    </row>
    <row r="1254" spans="2:9" ht="12.75">
      <c r="B1254">
        <v>1250</v>
      </c>
      <c r="C1254" s="136">
        <v>1.29</v>
      </c>
      <c r="D1254" s="136">
        <v>1.38</v>
      </c>
      <c r="E1254" s="136">
        <v>1.62</v>
      </c>
      <c r="F1254" s="136">
        <v>2.02</v>
      </c>
      <c r="G1254" s="136">
        <v>2.02</v>
      </c>
      <c r="H1254" s="136">
        <v>2.22</v>
      </c>
      <c r="I1254" s="135">
        <f t="shared" si="19"/>
        <v>2.12</v>
      </c>
    </row>
    <row r="1255" spans="2:9" ht="12.75">
      <c r="B1255">
        <v>1251</v>
      </c>
      <c r="C1255" s="136">
        <v>1.29</v>
      </c>
      <c r="D1255" s="136">
        <v>1.38</v>
      </c>
      <c r="E1255" s="136">
        <v>1.62</v>
      </c>
      <c r="F1255" s="136">
        <v>2.02</v>
      </c>
      <c r="G1255" s="136">
        <v>2.02</v>
      </c>
      <c r="H1255" s="136">
        <v>2.22</v>
      </c>
      <c r="I1255" s="135">
        <f t="shared" si="19"/>
        <v>2.12</v>
      </c>
    </row>
    <row r="1256" spans="2:9" ht="12.75">
      <c r="B1256">
        <v>1252</v>
      </c>
      <c r="C1256" s="136">
        <v>1.29</v>
      </c>
      <c r="D1256" s="136">
        <v>1.38</v>
      </c>
      <c r="E1256" s="136">
        <v>1.62</v>
      </c>
      <c r="F1256" s="136">
        <v>2.02</v>
      </c>
      <c r="G1256" s="136">
        <v>2.02</v>
      </c>
      <c r="H1256" s="136">
        <v>2.22</v>
      </c>
      <c r="I1256" s="135">
        <f t="shared" si="19"/>
        <v>2.12</v>
      </c>
    </row>
    <row r="1257" spans="2:9" ht="12.75">
      <c r="B1257">
        <v>1253</v>
      </c>
      <c r="C1257" s="136">
        <v>1.29</v>
      </c>
      <c r="D1257" s="136">
        <v>1.38</v>
      </c>
      <c r="E1257" s="136">
        <v>1.62</v>
      </c>
      <c r="F1257" s="136">
        <v>2.02</v>
      </c>
      <c r="G1257" s="136">
        <v>2.02</v>
      </c>
      <c r="H1257" s="136">
        <v>2.22</v>
      </c>
      <c r="I1257" s="135">
        <f t="shared" si="19"/>
        <v>2.12</v>
      </c>
    </row>
    <row r="1258" spans="2:9" ht="12.75">
      <c r="B1258">
        <v>1254</v>
      </c>
      <c r="C1258" s="136">
        <v>1.29</v>
      </c>
      <c r="D1258" s="136">
        <v>1.38</v>
      </c>
      <c r="E1258" s="136">
        <v>1.62</v>
      </c>
      <c r="F1258" s="136">
        <v>2.02</v>
      </c>
      <c r="G1258" s="136">
        <v>2.02</v>
      </c>
      <c r="H1258" s="136">
        <v>2.22</v>
      </c>
      <c r="I1258" s="135">
        <f t="shared" si="19"/>
        <v>2.12</v>
      </c>
    </row>
    <row r="1259" spans="2:9" ht="12.75">
      <c r="B1259">
        <v>1255</v>
      </c>
      <c r="C1259" s="136">
        <v>1.29</v>
      </c>
      <c r="D1259" s="136">
        <v>1.38</v>
      </c>
      <c r="E1259" s="136">
        <v>1.62</v>
      </c>
      <c r="F1259" s="136">
        <v>2.02</v>
      </c>
      <c r="G1259" s="136">
        <v>2.02</v>
      </c>
      <c r="H1259" s="136">
        <v>2.22</v>
      </c>
      <c r="I1259" s="135">
        <f t="shared" si="19"/>
        <v>2.12</v>
      </c>
    </row>
    <row r="1260" spans="2:9" ht="12.75">
      <c r="B1260">
        <v>1256</v>
      </c>
      <c r="C1260" s="136">
        <v>1.29</v>
      </c>
      <c r="D1260" s="136">
        <v>1.38</v>
      </c>
      <c r="E1260" s="136">
        <v>1.62</v>
      </c>
      <c r="F1260" s="136">
        <v>2.02</v>
      </c>
      <c r="G1260" s="136">
        <v>2.02</v>
      </c>
      <c r="H1260" s="136">
        <v>2.22</v>
      </c>
      <c r="I1260" s="135">
        <f t="shared" si="19"/>
        <v>2.12</v>
      </c>
    </row>
    <row r="1261" spans="2:9" ht="12.75">
      <c r="B1261">
        <v>1257</v>
      </c>
      <c r="C1261" s="136">
        <v>1.29</v>
      </c>
      <c r="D1261" s="136">
        <v>1.38</v>
      </c>
      <c r="E1261" s="136">
        <v>1.62</v>
      </c>
      <c r="F1261" s="136">
        <v>2.02</v>
      </c>
      <c r="G1261" s="136">
        <v>2.02</v>
      </c>
      <c r="H1261" s="136">
        <v>2.22</v>
      </c>
      <c r="I1261" s="135">
        <f t="shared" si="19"/>
        <v>2.12</v>
      </c>
    </row>
    <row r="1262" spans="2:9" ht="12.75">
      <c r="B1262">
        <v>1258</v>
      </c>
      <c r="C1262" s="136">
        <v>1.29</v>
      </c>
      <c r="D1262" s="136">
        <v>1.38</v>
      </c>
      <c r="E1262" s="136">
        <v>1.62</v>
      </c>
      <c r="F1262" s="136">
        <v>2.02</v>
      </c>
      <c r="G1262" s="136">
        <v>2.02</v>
      </c>
      <c r="H1262" s="136">
        <v>2.22</v>
      </c>
      <c r="I1262" s="135">
        <f t="shared" si="19"/>
        <v>2.12</v>
      </c>
    </row>
    <row r="1263" spans="2:9" ht="12.75">
      <c r="B1263">
        <v>1259</v>
      </c>
      <c r="C1263" s="136">
        <v>1.29</v>
      </c>
      <c r="D1263" s="136">
        <v>1.38</v>
      </c>
      <c r="E1263" s="136">
        <v>1.62</v>
      </c>
      <c r="F1263" s="136">
        <v>2.02</v>
      </c>
      <c r="G1263" s="136">
        <v>2.02</v>
      </c>
      <c r="H1263" s="136">
        <v>2.22</v>
      </c>
      <c r="I1263" s="135">
        <f t="shared" si="19"/>
        <v>2.12</v>
      </c>
    </row>
    <row r="1264" spans="2:9" ht="12.75">
      <c r="B1264">
        <v>1260</v>
      </c>
      <c r="C1264" s="136">
        <v>1.29</v>
      </c>
      <c r="D1264" s="136">
        <v>1.38</v>
      </c>
      <c r="E1264" s="136">
        <v>1.62</v>
      </c>
      <c r="F1264" s="136">
        <v>2.02</v>
      </c>
      <c r="G1264" s="136">
        <v>2.02</v>
      </c>
      <c r="H1264" s="136">
        <v>2.22</v>
      </c>
      <c r="I1264" s="135">
        <f t="shared" si="19"/>
        <v>2.12</v>
      </c>
    </row>
    <row r="1265" spans="2:9" ht="12.75">
      <c r="B1265">
        <v>1261</v>
      </c>
      <c r="C1265" s="136">
        <v>1.29</v>
      </c>
      <c r="D1265" s="136">
        <v>1.38</v>
      </c>
      <c r="E1265" s="136">
        <v>1.62</v>
      </c>
      <c r="F1265" s="136">
        <v>2.02</v>
      </c>
      <c r="G1265" s="136">
        <v>2.02</v>
      </c>
      <c r="H1265" s="136">
        <v>2.22</v>
      </c>
      <c r="I1265" s="135">
        <f t="shared" si="19"/>
        <v>2.12</v>
      </c>
    </row>
    <row r="1266" spans="2:9" ht="12.75">
      <c r="B1266">
        <v>1262</v>
      </c>
      <c r="C1266" s="136">
        <v>1.29</v>
      </c>
      <c r="D1266" s="136">
        <v>1.38</v>
      </c>
      <c r="E1266" s="136">
        <v>1.62</v>
      </c>
      <c r="F1266" s="136">
        <v>2.02</v>
      </c>
      <c r="G1266" s="136">
        <v>2.02</v>
      </c>
      <c r="H1266" s="136">
        <v>2.22</v>
      </c>
      <c r="I1266" s="135">
        <f t="shared" si="19"/>
        <v>2.12</v>
      </c>
    </row>
    <row r="1267" spans="2:9" ht="12.75">
      <c r="B1267">
        <v>1263</v>
      </c>
      <c r="C1267" s="136">
        <v>1.29</v>
      </c>
      <c r="D1267" s="136">
        <v>1.38</v>
      </c>
      <c r="E1267" s="136">
        <v>1.62</v>
      </c>
      <c r="F1267" s="136">
        <v>2.02</v>
      </c>
      <c r="G1267" s="136">
        <v>2.02</v>
      </c>
      <c r="H1267" s="136">
        <v>2.22</v>
      </c>
      <c r="I1267" s="135">
        <f t="shared" si="19"/>
        <v>2.12</v>
      </c>
    </row>
    <row r="1268" spans="2:9" ht="12.75">
      <c r="B1268">
        <v>1264</v>
      </c>
      <c r="C1268" s="136">
        <v>1.29</v>
      </c>
      <c r="D1268" s="136">
        <v>1.38</v>
      </c>
      <c r="E1268" s="136">
        <v>1.62</v>
      </c>
      <c r="F1268" s="136">
        <v>2.02</v>
      </c>
      <c r="G1268" s="136">
        <v>2.02</v>
      </c>
      <c r="H1268" s="136">
        <v>2.22</v>
      </c>
      <c r="I1268" s="135">
        <f t="shared" si="19"/>
        <v>2.12</v>
      </c>
    </row>
    <row r="1269" spans="2:9" ht="12.75">
      <c r="B1269">
        <v>1265</v>
      </c>
      <c r="C1269" s="136">
        <v>1.29</v>
      </c>
      <c r="D1269" s="136">
        <v>1.38</v>
      </c>
      <c r="E1269" s="136">
        <v>1.62</v>
      </c>
      <c r="F1269" s="136">
        <v>2.02</v>
      </c>
      <c r="G1269" s="136">
        <v>2.02</v>
      </c>
      <c r="H1269" s="136">
        <v>2.22</v>
      </c>
      <c r="I1269" s="135">
        <f t="shared" si="19"/>
        <v>2.12</v>
      </c>
    </row>
    <row r="1270" spans="2:9" ht="12.75">
      <c r="B1270">
        <v>1266</v>
      </c>
      <c r="C1270" s="136">
        <v>1.29</v>
      </c>
      <c r="D1270" s="136">
        <v>1.38</v>
      </c>
      <c r="E1270" s="136">
        <v>1.62</v>
      </c>
      <c r="F1270" s="136">
        <v>2.02</v>
      </c>
      <c r="G1270" s="136">
        <v>2.02</v>
      </c>
      <c r="H1270" s="136">
        <v>2.22</v>
      </c>
      <c r="I1270" s="135">
        <f t="shared" si="19"/>
        <v>2.12</v>
      </c>
    </row>
    <row r="1271" spans="2:9" ht="12.75">
      <c r="B1271">
        <v>1267</v>
      </c>
      <c r="C1271" s="136">
        <v>1.29</v>
      </c>
      <c r="D1271" s="136">
        <v>1.38</v>
      </c>
      <c r="E1271" s="136">
        <v>1.62</v>
      </c>
      <c r="F1271" s="136">
        <v>2.02</v>
      </c>
      <c r="G1271" s="136">
        <v>2.02</v>
      </c>
      <c r="H1271" s="136">
        <v>2.22</v>
      </c>
      <c r="I1271" s="135">
        <f t="shared" si="19"/>
        <v>2.12</v>
      </c>
    </row>
    <row r="1272" spans="2:9" ht="12.75">
      <c r="B1272">
        <v>1268</v>
      </c>
      <c r="C1272" s="136">
        <v>1.29</v>
      </c>
      <c r="D1272" s="136">
        <v>1.38</v>
      </c>
      <c r="E1272" s="136">
        <v>1.62</v>
      </c>
      <c r="F1272" s="136">
        <v>2.02</v>
      </c>
      <c r="G1272" s="136">
        <v>2.02</v>
      </c>
      <c r="H1272" s="136">
        <v>2.22</v>
      </c>
      <c r="I1272" s="135">
        <f t="shared" si="19"/>
        <v>2.12</v>
      </c>
    </row>
    <row r="1273" spans="2:9" ht="12.75">
      <c r="B1273">
        <v>1269</v>
      </c>
      <c r="C1273" s="136">
        <v>1.29</v>
      </c>
      <c r="D1273" s="136">
        <v>1.38</v>
      </c>
      <c r="E1273" s="136">
        <v>1.62</v>
      </c>
      <c r="F1273" s="136">
        <v>2.02</v>
      </c>
      <c r="G1273" s="136">
        <v>2.02</v>
      </c>
      <c r="H1273" s="136">
        <v>2.22</v>
      </c>
      <c r="I1273" s="135">
        <f t="shared" si="19"/>
        <v>2.12</v>
      </c>
    </row>
    <row r="1274" spans="2:9" ht="12.75">
      <c r="B1274">
        <v>1270</v>
      </c>
      <c r="C1274" s="136">
        <v>1.29</v>
      </c>
      <c r="D1274" s="136">
        <v>1.38</v>
      </c>
      <c r="E1274" s="136">
        <v>1.62</v>
      </c>
      <c r="F1274" s="136">
        <v>2.02</v>
      </c>
      <c r="G1274" s="136">
        <v>2.02</v>
      </c>
      <c r="H1274" s="136">
        <v>2.22</v>
      </c>
      <c r="I1274" s="135">
        <f t="shared" si="19"/>
        <v>2.12</v>
      </c>
    </row>
    <row r="1275" spans="2:9" ht="12.75">
      <c r="B1275">
        <v>1271</v>
      </c>
      <c r="C1275" s="136">
        <v>1.29</v>
      </c>
      <c r="D1275" s="136">
        <v>1.38</v>
      </c>
      <c r="E1275" s="136">
        <v>1.62</v>
      </c>
      <c r="F1275" s="136">
        <v>2.02</v>
      </c>
      <c r="G1275" s="136">
        <v>2.02</v>
      </c>
      <c r="H1275" s="136">
        <v>2.22</v>
      </c>
      <c r="I1275" s="135">
        <f t="shared" si="19"/>
        <v>2.12</v>
      </c>
    </row>
    <row r="1276" spans="2:9" ht="12.75">
      <c r="B1276">
        <v>1272</v>
      </c>
      <c r="C1276" s="136">
        <v>1.29</v>
      </c>
      <c r="D1276" s="136">
        <v>1.38</v>
      </c>
      <c r="E1276" s="136">
        <v>1.62</v>
      </c>
      <c r="F1276" s="136">
        <v>2.02</v>
      </c>
      <c r="G1276" s="136">
        <v>2.02</v>
      </c>
      <c r="H1276" s="136">
        <v>2.22</v>
      </c>
      <c r="I1276" s="135">
        <f t="shared" si="19"/>
        <v>2.12</v>
      </c>
    </row>
    <row r="1277" spans="2:9" ht="12.75">
      <c r="B1277">
        <v>1273</v>
      </c>
      <c r="C1277" s="136">
        <v>1.29</v>
      </c>
      <c r="D1277" s="136">
        <v>1.38</v>
      </c>
      <c r="E1277" s="136">
        <v>1.62</v>
      </c>
      <c r="F1277" s="136">
        <v>2.02</v>
      </c>
      <c r="G1277" s="136">
        <v>2.02</v>
      </c>
      <c r="H1277" s="136">
        <v>2.22</v>
      </c>
      <c r="I1277" s="135">
        <f t="shared" si="19"/>
        <v>2.12</v>
      </c>
    </row>
    <row r="1278" spans="2:9" ht="12.75">
      <c r="B1278">
        <v>1274</v>
      </c>
      <c r="C1278" s="136">
        <v>1.29</v>
      </c>
      <c r="D1278" s="136">
        <v>1.38</v>
      </c>
      <c r="E1278" s="136">
        <v>1.62</v>
      </c>
      <c r="F1278" s="136">
        <v>2.02</v>
      </c>
      <c r="G1278" s="136">
        <v>2.02</v>
      </c>
      <c r="H1278" s="136">
        <v>2.22</v>
      </c>
      <c r="I1278" s="135">
        <f t="shared" si="19"/>
        <v>2.12</v>
      </c>
    </row>
    <row r="1279" spans="2:9" ht="12.75">
      <c r="B1279">
        <v>1275</v>
      </c>
      <c r="C1279" s="136">
        <v>1.29</v>
      </c>
      <c r="D1279" s="136">
        <v>1.38</v>
      </c>
      <c r="E1279" s="136">
        <v>1.62</v>
      </c>
      <c r="F1279" s="136">
        <v>2.02</v>
      </c>
      <c r="G1279" s="136">
        <v>2.02</v>
      </c>
      <c r="H1279" s="136">
        <v>2.22</v>
      </c>
      <c r="I1279" s="135">
        <f t="shared" si="19"/>
        <v>2.12</v>
      </c>
    </row>
    <row r="1280" spans="2:9" ht="12.75">
      <c r="B1280">
        <v>1276</v>
      </c>
      <c r="C1280" s="136">
        <v>1.29</v>
      </c>
      <c r="D1280" s="136">
        <v>1.38</v>
      </c>
      <c r="E1280" s="136">
        <v>1.62</v>
      </c>
      <c r="F1280" s="136">
        <v>2.02</v>
      </c>
      <c r="G1280" s="136">
        <v>2.02</v>
      </c>
      <c r="H1280" s="136">
        <v>2.22</v>
      </c>
      <c r="I1280" s="135">
        <f t="shared" si="19"/>
        <v>2.12</v>
      </c>
    </row>
    <row r="1281" spans="2:9" ht="12.75">
      <c r="B1281">
        <v>1277</v>
      </c>
      <c r="C1281" s="136">
        <v>1.29</v>
      </c>
      <c r="D1281" s="136">
        <v>1.38</v>
      </c>
      <c r="E1281" s="136">
        <v>1.62</v>
      </c>
      <c r="F1281" s="136">
        <v>2.02</v>
      </c>
      <c r="G1281" s="136">
        <v>2.02</v>
      </c>
      <c r="H1281" s="136">
        <v>2.22</v>
      </c>
      <c r="I1281" s="135">
        <f t="shared" si="19"/>
        <v>2.12</v>
      </c>
    </row>
    <row r="1282" spans="2:9" ht="12.75">
      <c r="B1282">
        <v>1278</v>
      </c>
      <c r="C1282" s="136">
        <v>1.29</v>
      </c>
      <c r="D1282" s="136">
        <v>1.38</v>
      </c>
      <c r="E1282" s="136">
        <v>1.62</v>
      </c>
      <c r="F1282" s="136">
        <v>2.02</v>
      </c>
      <c r="G1282" s="136">
        <v>2.02</v>
      </c>
      <c r="H1282" s="136">
        <v>2.22</v>
      </c>
      <c r="I1282" s="135">
        <f t="shared" si="19"/>
        <v>2.12</v>
      </c>
    </row>
    <row r="1283" spans="2:9" ht="12.75">
      <c r="B1283">
        <v>1279</v>
      </c>
      <c r="C1283" s="136">
        <v>1.29</v>
      </c>
      <c r="D1283" s="136">
        <v>1.38</v>
      </c>
      <c r="E1283" s="136">
        <v>1.62</v>
      </c>
      <c r="F1283" s="136">
        <v>2.02</v>
      </c>
      <c r="G1283" s="136">
        <v>2.02</v>
      </c>
      <c r="H1283" s="136">
        <v>2.22</v>
      </c>
      <c r="I1283" s="135">
        <f t="shared" si="19"/>
        <v>2.12</v>
      </c>
    </row>
    <row r="1284" spans="2:9" ht="12.75">
      <c r="B1284">
        <v>1280</v>
      </c>
      <c r="C1284" s="136">
        <v>1.29</v>
      </c>
      <c r="D1284" s="136">
        <v>1.38</v>
      </c>
      <c r="E1284" s="136">
        <v>1.62</v>
      </c>
      <c r="F1284" s="136">
        <v>2.02</v>
      </c>
      <c r="G1284" s="136">
        <v>2.02</v>
      </c>
      <c r="H1284" s="136">
        <v>2.22</v>
      </c>
      <c r="I1284" s="135">
        <f t="shared" si="19"/>
        <v>2.12</v>
      </c>
    </row>
    <row r="1285" spans="2:9" ht="12.75">
      <c r="B1285">
        <v>1281</v>
      </c>
      <c r="C1285" s="136">
        <v>1.29</v>
      </c>
      <c r="D1285" s="136">
        <v>1.38</v>
      </c>
      <c r="E1285" s="136">
        <v>1.62</v>
      </c>
      <c r="F1285" s="136">
        <v>2.02</v>
      </c>
      <c r="G1285" s="136">
        <v>2.02</v>
      </c>
      <c r="H1285" s="136">
        <v>2.22</v>
      </c>
      <c r="I1285" s="135">
        <f aca="true" t="shared" si="20" ref="I1285:I1348">AVERAGE(F1285,H1285)</f>
        <v>2.12</v>
      </c>
    </row>
    <row r="1286" spans="2:9" ht="12.75">
      <c r="B1286">
        <v>1282</v>
      </c>
      <c r="C1286" s="136">
        <v>1.29</v>
      </c>
      <c r="D1286" s="136">
        <v>1.38</v>
      </c>
      <c r="E1286" s="136">
        <v>1.62</v>
      </c>
      <c r="F1286" s="136">
        <v>2.02</v>
      </c>
      <c r="G1286" s="136">
        <v>2.02</v>
      </c>
      <c r="H1286" s="136">
        <v>2.22</v>
      </c>
      <c r="I1286" s="135">
        <f t="shared" si="20"/>
        <v>2.12</v>
      </c>
    </row>
    <row r="1287" spans="2:9" ht="12.75">
      <c r="B1287">
        <v>1283</v>
      </c>
      <c r="C1287" s="136">
        <v>1.29</v>
      </c>
      <c r="D1287" s="136">
        <v>1.38</v>
      </c>
      <c r="E1287" s="136">
        <v>1.62</v>
      </c>
      <c r="F1287" s="136">
        <v>2.02</v>
      </c>
      <c r="G1287" s="136">
        <v>2.02</v>
      </c>
      <c r="H1287" s="136">
        <v>2.22</v>
      </c>
      <c r="I1287" s="135">
        <f t="shared" si="20"/>
        <v>2.12</v>
      </c>
    </row>
    <row r="1288" spans="2:9" ht="12.75">
      <c r="B1288">
        <v>1284</v>
      </c>
      <c r="C1288" s="136">
        <v>1.29</v>
      </c>
      <c r="D1288" s="136">
        <v>1.38</v>
      </c>
      <c r="E1288" s="136">
        <v>1.62</v>
      </c>
      <c r="F1288" s="136">
        <v>2.02</v>
      </c>
      <c r="G1288" s="136">
        <v>2.02</v>
      </c>
      <c r="H1288" s="136">
        <v>2.22</v>
      </c>
      <c r="I1288" s="135">
        <f t="shared" si="20"/>
        <v>2.12</v>
      </c>
    </row>
    <row r="1289" spans="2:9" ht="12.75">
      <c r="B1289">
        <v>1285</v>
      </c>
      <c r="C1289" s="136">
        <v>1.29</v>
      </c>
      <c r="D1289" s="136">
        <v>1.38</v>
      </c>
      <c r="E1289" s="136">
        <v>1.62</v>
      </c>
      <c r="F1289" s="136">
        <v>2.02</v>
      </c>
      <c r="G1289" s="136">
        <v>2.02</v>
      </c>
      <c r="H1289" s="136">
        <v>2.22</v>
      </c>
      <c r="I1289" s="135">
        <f t="shared" si="20"/>
        <v>2.12</v>
      </c>
    </row>
    <row r="1290" spans="2:9" ht="12.75">
      <c r="B1290">
        <v>1286</v>
      </c>
      <c r="C1290" s="136">
        <v>1.29</v>
      </c>
      <c r="D1290" s="136">
        <v>1.38</v>
      </c>
      <c r="E1290" s="136">
        <v>1.62</v>
      </c>
      <c r="F1290" s="136">
        <v>2.02</v>
      </c>
      <c r="G1290" s="136">
        <v>2.02</v>
      </c>
      <c r="H1290" s="136">
        <v>2.22</v>
      </c>
      <c r="I1290" s="135">
        <f t="shared" si="20"/>
        <v>2.12</v>
      </c>
    </row>
    <row r="1291" spans="2:9" ht="12.75">
      <c r="B1291">
        <v>1287</v>
      </c>
      <c r="C1291" s="136">
        <v>1.29</v>
      </c>
      <c r="D1291" s="136">
        <v>1.38</v>
      </c>
      <c r="E1291" s="136">
        <v>1.62</v>
      </c>
      <c r="F1291" s="136">
        <v>2.02</v>
      </c>
      <c r="G1291" s="136">
        <v>2.02</v>
      </c>
      <c r="H1291" s="136">
        <v>2.22</v>
      </c>
      <c r="I1291" s="135">
        <f t="shared" si="20"/>
        <v>2.12</v>
      </c>
    </row>
    <row r="1292" spans="2:9" ht="12.75">
      <c r="B1292">
        <v>1288</v>
      </c>
      <c r="C1292" s="136">
        <v>1.29</v>
      </c>
      <c r="D1292" s="136">
        <v>1.38</v>
      </c>
      <c r="E1292" s="136">
        <v>1.62</v>
      </c>
      <c r="F1292" s="136">
        <v>2.02</v>
      </c>
      <c r="G1292" s="136">
        <v>2.02</v>
      </c>
      <c r="H1292" s="136">
        <v>2.22</v>
      </c>
      <c r="I1292" s="135">
        <f t="shared" si="20"/>
        <v>2.12</v>
      </c>
    </row>
    <row r="1293" spans="2:9" ht="12.75">
      <c r="B1293">
        <v>1289</v>
      </c>
      <c r="C1293" s="136">
        <v>1.29</v>
      </c>
      <c r="D1293" s="136">
        <v>1.38</v>
      </c>
      <c r="E1293" s="136">
        <v>1.62</v>
      </c>
      <c r="F1293" s="136">
        <v>2.02</v>
      </c>
      <c r="G1293" s="136">
        <v>2.02</v>
      </c>
      <c r="H1293" s="136">
        <v>2.22</v>
      </c>
      <c r="I1293" s="135">
        <f t="shared" si="20"/>
        <v>2.12</v>
      </c>
    </row>
    <row r="1294" spans="2:9" ht="12.75">
      <c r="B1294">
        <v>1290</v>
      </c>
      <c r="C1294" s="136">
        <v>1.29</v>
      </c>
      <c r="D1294" s="136">
        <v>1.38</v>
      </c>
      <c r="E1294" s="136">
        <v>1.62</v>
      </c>
      <c r="F1294" s="136">
        <v>2.02</v>
      </c>
      <c r="G1294" s="136">
        <v>2.02</v>
      </c>
      <c r="H1294" s="136">
        <v>2.22</v>
      </c>
      <c r="I1294" s="135">
        <f t="shared" si="20"/>
        <v>2.12</v>
      </c>
    </row>
    <row r="1295" spans="2:9" ht="12.75">
      <c r="B1295">
        <v>1291</v>
      </c>
      <c r="C1295" s="136">
        <v>1.29</v>
      </c>
      <c r="D1295" s="136">
        <v>1.38</v>
      </c>
      <c r="E1295" s="136">
        <v>1.62</v>
      </c>
      <c r="F1295" s="136">
        <v>2.02</v>
      </c>
      <c r="G1295" s="136">
        <v>2.02</v>
      </c>
      <c r="H1295" s="136">
        <v>2.22</v>
      </c>
      <c r="I1295" s="135">
        <f t="shared" si="20"/>
        <v>2.12</v>
      </c>
    </row>
    <row r="1296" spans="2:9" ht="12.75">
      <c r="B1296">
        <v>1292</v>
      </c>
      <c r="C1296" s="136">
        <v>1.29</v>
      </c>
      <c r="D1296" s="136">
        <v>1.38</v>
      </c>
      <c r="E1296" s="136">
        <v>1.62</v>
      </c>
      <c r="F1296" s="136">
        <v>2.02</v>
      </c>
      <c r="G1296" s="136">
        <v>2.02</v>
      </c>
      <c r="H1296" s="136">
        <v>2.22</v>
      </c>
      <c r="I1296" s="135">
        <f t="shared" si="20"/>
        <v>2.12</v>
      </c>
    </row>
    <row r="1297" spans="2:9" ht="12.75">
      <c r="B1297">
        <v>1293</v>
      </c>
      <c r="C1297" s="136">
        <v>1.29</v>
      </c>
      <c r="D1297" s="136">
        <v>1.38</v>
      </c>
      <c r="E1297" s="136">
        <v>1.62</v>
      </c>
      <c r="F1297" s="136">
        <v>2.02</v>
      </c>
      <c r="G1297" s="136">
        <v>2.02</v>
      </c>
      <c r="H1297" s="136">
        <v>2.22</v>
      </c>
      <c r="I1297" s="135">
        <f t="shared" si="20"/>
        <v>2.12</v>
      </c>
    </row>
    <row r="1298" spans="2:9" ht="12.75">
      <c r="B1298">
        <v>1294</v>
      </c>
      <c r="C1298" s="136">
        <v>1.29</v>
      </c>
      <c r="D1298" s="136">
        <v>1.38</v>
      </c>
      <c r="E1298" s="136">
        <v>1.62</v>
      </c>
      <c r="F1298" s="136">
        <v>2.02</v>
      </c>
      <c r="G1298" s="136">
        <v>2.02</v>
      </c>
      <c r="H1298" s="136">
        <v>2.22</v>
      </c>
      <c r="I1298" s="135">
        <f t="shared" si="20"/>
        <v>2.12</v>
      </c>
    </row>
    <row r="1299" spans="2:9" ht="12.75">
      <c r="B1299">
        <v>1295</v>
      </c>
      <c r="C1299" s="136">
        <v>1.29</v>
      </c>
      <c r="D1299" s="136">
        <v>1.38</v>
      </c>
      <c r="E1299" s="136">
        <v>1.62</v>
      </c>
      <c r="F1299" s="136">
        <v>2.02</v>
      </c>
      <c r="G1299" s="136">
        <v>2.02</v>
      </c>
      <c r="H1299" s="136">
        <v>2.22</v>
      </c>
      <c r="I1299" s="135">
        <f t="shared" si="20"/>
        <v>2.12</v>
      </c>
    </row>
    <row r="1300" spans="2:9" ht="12.75">
      <c r="B1300">
        <v>1296</v>
      </c>
      <c r="C1300" s="136">
        <v>1.29</v>
      </c>
      <c r="D1300" s="136">
        <v>1.38</v>
      </c>
      <c r="E1300" s="136">
        <v>1.62</v>
      </c>
      <c r="F1300" s="136">
        <v>2.02</v>
      </c>
      <c r="G1300" s="136">
        <v>2.02</v>
      </c>
      <c r="H1300" s="136">
        <v>2.22</v>
      </c>
      <c r="I1300" s="135">
        <f t="shared" si="20"/>
        <v>2.12</v>
      </c>
    </row>
    <row r="1301" spans="2:9" ht="12.75">
      <c r="B1301">
        <v>1297</v>
      </c>
      <c r="C1301" s="136">
        <v>1.29</v>
      </c>
      <c r="D1301" s="136">
        <v>1.38</v>
      </c>
      <c r="E1301" s="136">
        <v>1.62</v>
      </c>
      <c r="F1301" s="136">
        <v>2.02</v>
      </c>
      <c r="G1301" s="136">
        <v>2.02</v>
      </c>
      <c r="H1301" s="136">
        <v>2.22</v>
      </c>
      <c r="I1301" s="135">
        <f t="shared" si="20"/>
        <v>2.12</v>
      </c>
    </row>
    <row r="1302" spans="2:9" ht="12.75">
      <c r="B1302">
        <v>1298</v>
      </c>
      <c r="C1302" s="136">
        <v>1.29</v>
      </c>
      <c r="D1302" s="136">
        <v>1.38</v>
      </c>
      <c r="E1302" s="136">
        <v>1.62</v>
      </c>
      <c r="F1302" s="136">
        <v>2.02</v>
      </c>
      <c r="G1302" s="136">
        <v>2.02</v>
      </c>
      <c r="H1302" s="136">
        <v>2.22</v>
      </c>
      <c r="I1302" s="135">
        <f t="shared" si="20"/>
        <v>2.12</v>
      </c>
    </row>
    <row r="1303" spans="2:9" ht="12.75">
      <c r="B1303">
        <v>1299</v>
      </c>
      <c r="C1303" s="136">
        <v>1.29</v>
      </c>
      <c r="D1303" s="136">
        <v>1.38</v>
      </c>
      <c r="E1303" s="136">
        <v>1.62</v>
      </c>
      <c r="F1303" s="136">
        <v>2.02</v>
      </c>
      <c r="G1303" s="136">
        <v>2.02</v>
      </c>
      <c r="H1303" s="136">
        <v>2.22</v>
      </c>
      <c r="I1303" s="135">
        <f t="shared" si="20"/>
        <v>2.12</v>
      </c>
    </row>
    <row r="1304" spans="2:9" ht="12.75">
      <c r="B1304">
        <v>1300</v>
      </c>
      <c r="C1304" s="136">
        <v>1.29</v>
      </c>
      <c r="D1304" s="136">
        <v>1.38</v>
      </c>
      <c r="E1304" s="136">
        <v>1.62</v>
      </c>
      <c r="F1304" s="136">
        <v>2.02</v>
      </c>
      <c r="G1304" s="136">
        <v>2.02</v>
      </c>
      <c r="H1304" s="136">
        <v>2.22</v>
      </c>
      <c r="I1304" s="135">
        <f t="shared" si="20"/>
        <v>2.12</v>
      </c>
    </row>
    <row r="1305" spans="2:9" ht="12.75">
      <c r="B1305">
        <v>1301</v>
      </c>
      <c r="C1305" s="136">
        <v>1.29</v>
      </c>
      <c r="D1305" s="136">
        <v>1.38</v>
      </c>
      <c r="E1305" s="136">
        <v>1.62</v>
      </c>
      <c r="F1305" s="136">
        <v>2.02</v>
      </c>
      <c r="G1305" s="136">
        <v>2.02</v>
      </c>
      <c r="H1305" s="136">
        <v>2.22</v>
      </c>
      <c r="I1305" s="135">
        <f t="shared" si="20"/>
        <v>2.12</v>
      </c>
    </row>
    <row r="1306" spans="2:9" ht="12.75">
      <c r="B1306">
        <v>1302</v>
      </c>
      <c r="C1306" s="136">
        <v>1.29</v>
      </c>
      <c r="D1306" s="136">
        <v>1.38</v>
      </c>
      <c r="E1306" s="136">
        <v>1.62</v>
      </c>
      <c r="F1306" s="136">
        <v>2.02</v>
      </c>
      <c r="G1306" s="136">
        <v>2.02</v>
      </c>
      <c r="H1306" s="136">
        <v>2.22</v>
      </c>
      <c r="I1306" s="135">
        <f t="shared" si="20"/>
        <v>2.12</v>
      </c>
    </row>
    <row r="1307" spans="2:9" ht="12.75">
      <c r="B1307">
        <v>1303</v>
      </c>
      <c r="C1307" s="136">
        <v>1.29</v>
      </c>
      <c r="D1307" s="136">
        <v>1.38</v>
      </c>
      <c r="E1307" s="136">
        <v>1.62</v>
      </c>
      <c r="F1307" s="136">
        <v>2.02</v>
      </c>
      <c r="G1307" s="136">
        <v>2.02</v>
      </c>
      <c r="H1307" s="136">
        <v>2.22</v>
      </c>
      <c r="I1307" s="135">
        <f t="shared" si="20"/>
        <v>2.12</v>
      </c>
    </row>
    <row r="1308" spans="2:9" ht="12.75">
      <c r="B1308">
        <v>1304</v>
      </c>
      <c r="C1308" s="136">
        <v>1.29</v>
      </c>
      <c r="D1308" s="136">
        <v>1.38</v>
      </c>
      <c r="E1308" s="136">
        <v>1.62</v>
      </c>
      <c r="F1308" s="136">
        <v>2.02</v>
      </c>
      <c r="G1308" s="136">
        <v>2.02</v>
      </c>
      <c r="H1308" s="136">
        <v>2.22</v>
      </c>
      <c r="I1308" s="135">
        <f t="shared" si="20"/>
        <v>2.12</v>
      </c>
    </row>
    <row r="1309" spans="2:9" ht="12.75">
      <c r="B1309">
        <v>1305</v>
      </c>
      <c r="C1309" s="136">
        <v>1.29</v>
      </c>
      <c r="D1309" s="136">
        <v>1.38</v>
      </c>
      <c r="E1309" s="136">
        <v>1.62</v>
      </c>
      <c r="F1309" s="136">
        <v>2.02</v>
      </c>
      <c r="G1309" s="136">
        <v>2.02</v>
      </c>
      <c r="H1309" s="136">
        <v>2.22</v>
      </c>
      <c r="I1309" s="135">
        <f t="shared" si="20"/>
        <v>2.12</v>
      </c>
    </row>
    <row r="1310" spans="2:9" ht="12.75">
      <c r="B1310">
        <v>1306</v>
      </c>
      <c r="C1310" s="136">
        <v>1.29</v>
      </c>
      <c r="D1310" s="136">
        <v>1.38</v>
      </c>
      <c r="E1310" s="136">
        <v>1.62</v>
      </c>
      <c r="F1310" s="136">
        <v>2.02</v>
      </c>
      <c r="G1310" s="136">
        <v>2.02</v>
      </c>
      <c r="H1310" s="136">
        <v>2.22</v>
      </c>
      <c r="I1310" s="135">
        <f t="shared" si="20"/>
        <v>2.12</v>
      </c>
    </row>
    <row r="1311" spans="2:9" ht="12.75">
      <c r="B1311">
        <v>1307</v>
      </c>
      <c r="C1311" s="136">
        <v>1.29</v>
      </c>
      <c r="D1311" s="136">
        <v>1.38</v>
      </c>
      <c r="E1311" s="136">
        <v>1.62</v>
      </c>
      <c r="F1311" s="136">
        <v>2.02</v>
      </c>
      <c r="G1311" s="136">
        <v>2.02</v>
      </c>
      <c r="H1311" s="136">
        <v>2.22</v>
      </c>
      <c r="I1311" s="135">
        <f t="shared" si="20"/>
        <v>2.12</v>
      </c>
    </row>
    <row r="1312" spans="2:9" ht="12.75">
      <c r="B1312">
        <v>1308</v>
      </c>
      <c r="C1312" s="136">
        <v>1.29</v>
      </c>
      <c r="D1312" s="136">
        <v>1.38</v>
      </c>
      <c r="E1312" s="136">
        <v>1.62</v>
      </c>
      <c r="F1312" s="136">
        <v>2.02</v>
      </c>
      <c r="G1312" s="136">
        <v>2.02</v>
      </c>
      <c r="H1312" s="136">
        <v>2.22</v>
      </c>
      <c r="I1312" s="135">
        <f t="shared" si="20"/>
        <v>2.12</v>
      </c>
    </row>
    <row r="1313" spans="2:9" ht="12.75">
      <c r="B1313">
        <v>1309</v>
      </c>
      <c r="C1313" s="136">
        <v>1.29</v>
      </c>
      <c r="D1313" s="136">
        <v>1.38</v>
      </c>
      <c r="E1313" s="136">
        <v>1.62</v>
      </c>
      <c r="F1313" s="136">
        <v>2.02</v>
      </c>
      <c r="G1313" s="136">
        <v>2.02</v>
      </c>
      <c r="H1313" s="136">
        <v>2.22</v>
      </c>
      <c r="I1313" s="135">
        <f t="shared" si="20"/>
        <v>2.12</v>
      </c>
    </row>
    <row r="1314" spans="2:9" ht="12.75">
      <c r="B1314">
        <v>1310</v>
      </c>
      <c r="C1314" s="136">
        <v>1.29</v>
      </c>
      <c r="D1314" s="136">
        <v>1.38</v>
      </c>
      <c r="E1314" s="136">
        <v>1.62</v>
      </c>
      <c r="F1314" s="136">
        <v>2.02</v>
      </c>
      <c r="G1314" s="136">
        <v>2.02</v>
      </c>
      <c r="H1314" s="136">
        <v>2.22</v>
      </c>
      <c r="I1314" s="135">
        <f t="shared" si="20"/>
        <v>2.12</v>
      </c>
    </row>
    <row r="1315" spans="2:9" ht="12.75">
      <c r="B1315">
        <v>1311</v>
      </c>
      <c r="C1315" s="136">
        <v>1.29</v>
      </c>
      <c r="D1315" s="136">
        <v>1.38</v>
      </c>
      <c r="E1315" s="136">
        <v>1.62</v>
      </c>
      <c r="F1315" s="136">
        <v>2.02</v>
      </c>
      <c r="G1315" s="136">
        <v>2.02</v>
      </c>
      <c r="H1315" s="136">
        <v>2.22</v>
      </c>
      <c r="I1315" s="135">
        <f t="shared" si="20"/>
        <v>2.12</v>
      </c>
    </row>
    <row r="1316" spans="2:9" ht="12.75">
      <c r="B1316">
        <v>1312</v>
      </c>
      <c r="C1316" s="136">
        <v>1.29</v>
      </c>
      <c r="D1316" s="136">
        <v>1.38</v>
      </c>
      <c r="E1316" s="136">
        <v>1.62</v>
      </c>
      <c r="F1316" s="136">
        <v>2.02</v>
      </c>
      <c r="G1316" s="136">
        <v>2.02</v>
      </c>
      <c r="H1316" s="136">
        <v>2.22</v>
      </c>
      <c r="I1316" s="135">
        <f t="shared" si="20"/>
        <v>2.12</v>
      </c>
    </row>
    <row r="1317" spans="2:9" ht="12.75">
      <c r="B1317">
        <v>1313</v>
      </c>
      <c r="C1317" s="136">
        <v>1.29</v>
      </c>
      <c r="D1317" s="136">
        <v>1.38</v>
      </c>
      <c r="E1317" s="136">
        <v>1.62</v>
      </c>
      <c r="F1317" s="136">
        <v>2.02</v>
      </c>
      <c r="G1317" s="136">
        <v>2.02</v>
      </c>
      <c r="H1317" s="136">
        <v>2.22</v>
      </c>
      <c r="I1317" s="135">
        <f t="shared" si="20"/>
        <v>2.12</v>
      </c>
    </row>
    <row r="1318" spans="2:9" ht="12.75">
      <c r="B1318">
        <v>1314</v>
      </c>
      <c r="C1318" s="136">
        <v>1.29</v>
      </c>
      <c r="D1318" s="136">
        <v>1.38</v>
      </c>
      <c r="E1318" s="136">
        <v>1.62</v>
      </c>
      <c r="F1318" s="136">
        <v>2.02</v>
      </c>
      <c r="G1318" s="136">
        <v>2.02</v>
      </c>
      <c r="H1318" s="136">
        <v>2.22</v>
      </c>
      <c r="I1318" s="135">
        <f t="shared" si="20"/>
        <v>2.12</v>
      </c>
    </row>
    <row r="1319" spans="2:9" ht="12.75">
      <c r="B1319">
        <v>1315</v>
      </c>
      <c r="C1319" s="136">
        <v>1.29</v>
      </c>
      <c r="D1319" s="136">
        <v>1.38</v>
      </c>
      <c r="E1319" s="136">
        <v>1.62</v>
      </c>
      <c r="F1319" s="136">
        <v>2.02</v>
      </c>
      <c r="G1319" s="136">
        <v>2.02</v>
      </c>
      <c r="H1319" s="136">
        <v>2.22</v>
      </c>
      <c r="I1319" s="135">
        <f t="shared" si="20"/>
        <v>2.12</v>
      </c>
    </row>
    <row r="1320" spans="2:9" ht="12.75">
      <c r="B1320">
        <v>1316</v>
      </c>
      <c r="C1320" s="136">
        <v>1.29</v>
      </c>
      <c r="D1320" s="136">
        <v>1.38</v>
      </c>
      <c r="E1320" s="136">
        <v>1.62</v>
      </c>
      <c r="F1320" s="136">
        <v>2.02</v>
      </c>
      <c r="G1320" s="136">
        <v>2.02</v>
      </c>
      <c r="H1320" s="136">
        <v>2.22</v>
      </c>
      <c r="I1320" s="135">
        <f t="shared" si="20"/>
        <v>2.12</v>
      </c>
    </row>
    <row r="1321" spans="2:9" ht="12.75">
      <c r="B1321">
        <v>1317</v>
      </c>
      <c r="C1321" s="136">
        <v>1.29</v>
      </c>
      <c r="D1321" s="136">
        <v>1.38</v>
      </c>
      <c r="E1321" s="136">
        <v>1.62</v>
      </c>
      <c r="F1321" s="136">
        <v>2.02</v>
      </c>
      <c r="G1321" s="136">
        <v>2.02</v>
      </c>
      <c r="H1321" s="136">
        <v>2.22</v>
      </c>
      <c r="I1321" s="135">
        <f t="shared" si="20"/>
        <v>2.12</v>
      </c>
    </row>
    <row r="1322" spans="2:9" ht="12.75">
      <c r="B1322">
        <v>1318</v>
      </c>
      <c r="C1322" s="136">
        <v>1.29</v>
      </c>
      <c r="D1322" s="136">
        <v>1.38</v>
      </c>
      <c r="E1322" s="136">
        <v>1.62</v>
      </c>
      <c r="F1322" s="136">
        <v>2.02</v>
      </c>
      <c r="G1322" s="136">
        <v>2.02</v>
      </c>
      <c r="H1322" s="136">
        <v>2.22</v>
      </c>
      <c r="I1322" s="135">
        <f t="shared" si="20"/>
        <v>2.12</v>
      </c>
    </row>
    <row r="1323" spans="2:9" ht="12.75">
      <c r="B1323">
        <v>1319</v>
      </c>
      <c r="C1323" s="136">
        <v>1.29</v>
      </c>
      <c r="D1323" s="136">
        <v>1.38</v>
      </c>
      <c r="E1323" s="136">
        <v>1.62</v>
      </c>
      <c r="F1323" s="136">
        <v>2.02</v>
      </c>
      <c r="G1323" s="136">
        <v>2.02</v>
      </c>
      <c r="H1323" s="136">
        <v>2.22</v>
      </c>
      <c r="I1323" s="135">
        <f t="shared" si="20"/>
        <v>2.12</v>
      </c>
    </row>
    <row r="1324" spans="2:9" ht="12.75">
      <c r="B1324">
        <v>1320</v>
      </c>
      <c r="C1324" s="136">
        <v>1.29</v>
      </c>
      <c r="D1324" s="136">
        <v>1.38</v>
      </c>
      <c r="E1324" s="136">
        <v>1.62</v>
      </c>
      <c r="F1324" s="136">
        <v>2.02</v>
      </c>
      <c r="G1324" s="136">
        <v>2.02</v>
      </c>
      <c r="H1324" s="136">
        <v>2.22</v>
      </c>
      <c r="I1324" s="135">
        <f t="shared" si="20"/>
        <v>2.12</v>
      </c>
    </row>
    <row r="1325" spans="2:9" ht="12.75">
      <c r="B1325">
        <v>1321</v>
      </c>
      <c r="C1325" s="136">
        <v>1.29</v>
      </c>
      <c r="D1325" s="136">
        <v>1.38</v>
      </c>
      <c r="E1325" s="136">
        <v>1.62</v>
      </c>
      <c r="F1325" s="136">
        <v>2.02</v>
      </c>
      <c r="G1325" s="136">
        <v>2.02</v>
      </c>
      <c r="H1325" s="136">
        <v>2.22</v>
      </c>
      <c r="I1325" s="135">
        <f t="shared" si="20"/>
        <v>2.12</v>
      </c>
    </row>
    <row r="1326" spans="2:9" ht="12.75">
      <c r="B1326">
        <v>1322</v>
      </c>
      <c r="C1326" s="136">
        <v>1.29</v>
      </c>
      <c r="D1326" s="136">
        <v>1.38</v>
      </c>
      <c r="E1326" s="136">
        <v>1.62</v>
      </c>
      <c r="F1326" s="136">
        <v>2.02</v>
      </c>
      <c r="G1326" s="136">
        <v>2.02</v>
      </c>
      <c r="H1326" s="136">
        <v>2.22</v>
      </c>
      <c r="I1326" s="135">
        <f t="shared" si="20"/>
        <v>2.12</v>
      </c>
    </row>
    <row r="1327" spans="2:9" ht="12.75">
      <c r="B1327">
        <v>1323</v>
      </c>
      <c r="C1327" s="136">
        <v>1.29</v>
      </c>
      <c r="D1327" s="136">
        <v>1.38</v>
      </c>
      <c r="E1327" s="136">
        <v>1.62</v>
      </c>
      <c r="F1327" s="136">
        <v>2.02</v>
      </c>
      <c r="G1327" s="136">
        <v>2.02</v>
      </c>
      <c r="H1327" s="136">
        <v>2.22</v>
      </c>
      <c r="I1327" s="135">
        <f t="shared" si="20"/>
        <v>2.12</v>
      </c>
    </row>
    <row r="1328" spans="2:9" ht="12.75">
      <c r="B1328">
        <v>1324</v>
      </c>
      <c r="C1328" s="136">
        <v>1.29</v>
      </c>
      <c r="D1328" s="136">
        <v>1.38</v>
      </c>
      <c r="E1328" s="136">
        <v>1.62</v>
      </c>
      <c r="F1328" s="136">
        <v>2.02</v>
      </c>
      <c r="G1328" s="136">
        <v>2.02</v>
      </c>
      <c r="H1328" s="136">
        <v>2.22</v>
      </c>
      <c r="I1328" s="135">
        <f t="shared" si="20"/>
        <v>2.12</v>
      </c>
    </row>
    <row r="1329" spans="2:9" ht="12.75">
      <c r="B1329">
        <v>1325</v>
      </c>
      <c r="C1329" s="136">
        <v>1.29</v>
      </c>
      <c r="D1329" s="136">
        <v>1.38</v>
      </c>
      <c r="E1329" s="136">
        <v>1.62</v>
      </c>
      <c r="F1329" s="136">
        <v>2.02</v>
      </c>
      <c r="G1329" s="136">
        <v>2.02</v>
      </c>
      <c r="H1329" s="136">
        <v>2.22</v>
      </c>
      <c r="I1329" s="135">
        <f t="shared" si="20"/>
        <v>2.12</v>
      </c>
    </row>
    <row r="1330" spans="2:9" ht="12.75">
      <c r="B1330">
        <v>1326</v>
      </c>
      <c r="C1330" s="136">
        <v>1.29</v>
      </c>
      <c r="D1330" s="136">
        <v>1.38</v>
      </c>
      <c r="E1330" s="136">
        <v>1.62</v>
      </c>
      <c r="F1330" s="136">
        <v>2.02</v>
      </c>
      <c r="G1330" s="136">
        <v>2.02</v>
      </c>
      <c r="H1330" s="136">
        <v>2.22</v>
      </c>
      <c r="I1330" s="135">
        <f t="shared" si="20"/>
        <v>2.12</v>
      </c>
    </row>
    <row r="1331" spans="2:9" ht="12.75">
      <c r="B1331">
        <v>1327</v>
      </c>
      <c r="C1331" s="136">
        <v>1.29</v>
      </c>
      <c r="D1331" s="136">
        <v>1.38</v>
      </c>
      <c r="E1331" s="136">
        <v>1.62</v>
      </c>
      <c r="F1331" s="136">
        <v>2.02</v>
      </c>
      <c r="G1331" s="136">
        <v>2.02</v>
      </c>
      <c r="H1331" s="136">
        <v>2.22</v>
      </c>
      <c r="I1331" s="135">
        <f t="shared" si="20"/>
        <v>2.12</v>
      </c>
    </row>
    <row r="1332" spans="2:9" ht="12.75">
      <c r="B1332">
        <v>1328</v>
      </c>
      <c r="C1332" s="136">
        <v>1.29</v>
      </c>
      <c r="D1332" s="136">
        <v>1.38</v>
      </c>
      <c r="E1332" s="136">
        <v>1.62</v>
      </c>
      <c r="F1332" s="136">
        <v>2.02</v>
      </c>
      <c r="G1332" s="136">
        <v>2.02</v>
      </c>
      <c r="H1332" s="136">
        <v>2.22</v>
      </c>
      <c r="I1332" s="135">
        <f t="shared" si="20"/>
        <v>2.12</v>
      </c>
    </row>
    <row r="1333" spans="2:9" ht="12.75">
      <c r="B1333">
        <v>1329</v>
      </c>
      <c r="C1333" s="136">
        <v>1.29</v>
      </c>
      <c r="D1333" s="136">
        <v>1.38</v>
      </c>
      <c r="E1333" s="136">
        <v>1.62</v>
      </c>
      <c r="F1333" s="136">
        <v>2.02</v>
      </c>
      <c r="G1333" s="136">
        <v>2.02</v>
      </c>
      <c r="H1333" s="136">
        <v>2.22</v>
      </c>
      <c r="I1333" s="135">
        <f t="shared" si="20"/>
        <v>2.12</v>
      </c>
    </row>
    <row r="1334" spans="2:9" ht="12.75">
      <c r="B1334">
        <v>1330</v>
      </c>
      <c r="C1334" s="136">
        <v>1.29</v>
      </c>
      <c r="D1334" s="136">
        <v>1.38</v>
      </c>
      <c r="E1334" s="136">
        <v>1.62</v>
      </c>
      <c r="F1334" s="136">
        <v>2.02</v>
      </c>
      <c r="G1334" s="136">
        <v>2.02</v>
      </c>
      <c r="H1334" s="136">
        <v>2.22</v>
      </c>
      <c r="I1334" s="135">
        <f t="shared" si="20"/>
        <v>2.12</v>
      </c>
    </row>
    <row r="1335" spans="2:9" ht="12.75">
      <c r="B1335">
        <v>1331</v>
      </c>
      <c r="C1335" s="136">
        <v>1.29</v>
      </c>
      <c r="D1335" s="136">
        <v>1.38</v>
      </c>
      <c r="E1335" s="136">
        <v>1.62</v>
      </c>
      <c r="F1335" s="136">
        <v>2.02</v>
      </c>
      <c r="G1335" s="136">
        <v>2.02</v>
      </c>
      <c r="H1335" s="136">
        <v>2.22</v>
      </c>
      <c r="I1335" s="135">
        <f t="shared" si="20"/>
        <v>2.12</v>
      </c>
    </row>
    <row r="1336" spans="2:9" ht="12.75">
      <c r="B1336">
        <v>1332</v>
      </c>
      <c r="C1336" s="136">
        <v>1.29</v>
      </c>
      <c r="D1336" s="136">
        <v>1.38</v>
      </c>
      <c r="E1336" s="136">
        <v>1.62</v>
      </c>
      <c r="F1336" s="136">
        <v>2.02</v>
      </c>
      <c r="G1336" s="136">
        <v>2.02</v>
      </c>
      <c r="H1336" s="136">
        <v>2.22</v>
      </c>
      <c r="I1336" s="135">
        <f t="shared" si="20"/>
        <v>2.12</v>
      </c>
    </row>
    <row r="1337" spans="2:9" ht="12.75">
      <c r="B1337">
        <v>1333</v>
      </c>
      <c r="C1337" s="136">
        <v>1.29</v>
      </c>
      <c r="D1337" s="136">
        <v>1.38</v>
      </c>
      <c r="E1337" s="136">
        <v>1.62</v>
      </c>
      <c r="F1337" s="136">
        <v>2.02</v>
      </c>
      <c r="G1337" s="136">
        <v>2.02</v>
      </c>
      <c r="H1337" s="136">
        <v>2.22</v>
      </c>
      <c r="I1337" s="135">
        <f t="shared" si="20"/>
        <v>2.12</v>
      </c>
    </row>
    <row r="1338" spans="2:9" ht="12.75">
      <c r="B1338">
        <v>1334</v>
      </c>
      <c r="C1338" s="136">
        <v>1.29</v>
      </c>
      <c r="D1338" s="136">
        <v>1.38</v>
      </c>
      <c r="E1338" s="136">
        <v>1.62</v>
      </c>
      <c r="F1338" s="136">
        <v>2.02</v>
      </c>
      <c r="G1338" s="136">
        <v>2.02</v>
      </c>
      <c r="H1338" s="136">
        <v>2.22</v>
      </c>
      <c r="I1338" s="135">
        <f t="shared" si="20"/>
        <v>2.12</v>
      </c>
    </row>
    <row r="1339" spans="2:9" ht="12.75">
      <c r="B1339">
        <v>1335</v>
      </c>
      <c r="C1339" s="136">
        <v>1.29</v>
      </c>
      <c r="D1339" s="136">
        <v>1.38</v>
      </c>
      <c r="E1339" s="136">
        <v>1.62</v>
      </c>
      <c r="F1339" s="136">
        <v>2.02</v>
      </c>
      <c r="G1339" s="136">
        <v>2.02</v>
      </c>
      <c r="H1339" s="136">
        <v>2.22</v>
      </c>
      <c r="I1339" s="135">
        <f t="shared" si="20"/>
        <v>2.12</v>
      </c>
    </row>
    <row r="1340" spans="2:9" ht="12.75">
      <c r="B1340">
        <v>1336</v>
      </c>
      <c r="C1340" s="136">
        <v>1.29</v>
      </c>
      <c r="D1340" s="136">
        <v>1.38</v>
      </c>
      <c r="E1340" s="136">
        <v>1.62</v>
      </c>
      <c r="F1340" s="136">
        <v>2.02</v>
      </c>
      <c r="G1340" s="136">
        <v>2.02</v>
      </c>
      <c r="H1340" s="136">
        <v>2.22</v>
      </c>
      <c r="I1340" s="135">
        <f t="shared" si="20"/>
        <v>2.12</v>
      </c>
    </row>
    <row r="1341" spans="2:9" ht="12.75">
      <c r="B1341">
        <v>1337</v>
      </c>
      <c r="C1341" s="136">
        <v>1.29</v>
      </c>
      <c r="D1341" s="136">
        <v>1.38</v>
      </c>
      <c r="E1341" s="136">
        <v>1.62</v>
      </c>
      <c r="F1341" s="136">
        <v>2.02</v>
      </c>
      <c r="G1341" s="136">
        <v>2.02</v>
      </c>
      <c r="H1341" s="136">
        <v>2.22</v>
      </c>
      <c r="I1341" s="135">
        <f t="shared" si="20"/>
        <v>2.12</v>
      </c>
    </row>
    <row r="1342" spans="2:9" ht="12.75">
      <c r="B1342">
        <v>1338</v>
      </c>
      <c r="C1342" s="136">
        <v>1.29</v>
      </c>
      <c r="D1342" s="136">
        <v>1.38</v>
      </c>
      <c r="E1342" s="136">
        <v>1.62</v>
      </c>
      <c r="F1342" s="136">
        <v>2.02</v>
      </c>
      <c r="G1342" s="136">
        <v>2.02</v>
      </c>
      <c r="H1342" s="136">
        <v>2.22</v>
      </c>
      <c r="I1342" s="135">
        <f t="shared" si="20"/>
        <v>2.12</v>
      </c>
    </row>
    <row r="1343" spans="2:9" ht="12.75">
      <c r="B1343">
        <v>1339</v>
      </c>
      <c r="C1343" s="136">
        <v>1.29</v>
      </c>
      <c r="D1343" s="136">
        <v>1.38</v>
      </c>
      <c r="E1343" s="136">
        <v>1.62</v>
      </c>
      <c r="F1343" s="136">
        <v>2.02</v>
      </c>
      <c r="G1343" s="136">
        <v>2.02</v>
      </c>
      <c r="H1343" s="136">
        <v>2.22</v>
      </c>
      <c r="I1343" s="135">
        <f t="shared" si="20"/>
        <v>2.12</v>
      </c>
    </row>
    <row r="1344" spans="2:9" ht="12.75">
      <c r="B1344">
        <v>1340</v>
      </c>
      <c r="C1344" s="136">
        <v>1.29</v>
      </c>
      <c r="D1344" s="136">
        <v>1.38</v>
      </c>
      <c r="E1344" s="136">
        <v>1.62</v>
      </c>
      <c r="F1344" s="136">
        <v>2.02</v>
      </c>
      <c r="G1344" s="136">
        <v>2.02</v>
      </c>
      <c r="H1344" s="136">
        <v>2.22</v>
      </c>
      <c r="I1344" s="135">
        <f t="shared" si="20"/>
        <v>2.12</v>
      </c>
    </row>
    <row r="1345" spans="2:9" ht="12.75">
      <c r="B1345">
        <v>1341</v>
      </c>
      <c r="C1345" s="136">
        <v>1.29</v>
      </c>
      <c r="D1345" s="136">
        <v>1.38</v>
      </c>
      <c r="E1345" s="136">
        <v>1.62</v>
      </c>
      <c r="F1345" s="136">
        <v>2.02</v>
      </c>
      <c r="G1345" s="136">
        <v>2.02</v>
      </c>
      <c r="H1345" s="136">
        <v>2.22</v>
      </c>
      <c r="I1345" s="135">
        <f t="shared" si="20"/>
        <v>2.12</v>
      </c>
    </row>
    <row r="1346" spans="2:9" ht="12.75">
      <c r="B1346">
        <v>1342</v>
      </c>
      <c r="C1346" s="136">
        <v>1.29</v>
      </c>
      <c r="D1346" s="136">
        <v>1.38</v>
      </c>
      <c r="E1346" s="136">
        <v>1.62</v>
      </c>
      <c r="F1346" s="136">
        <v>2.02</v>
      </c>
      <c r="G1346" s="136">
        <v>2.02</v>
      </c>
      <c r="H1346" s="136">
        <v>2.22</v>
      </c>
      <c r="I1346" s="135">
        <f t="shared" si="20"/>
        <v>2.12</v>
      </c>
    </row>
    <row r="1347" spans="2:9" ht="12.75">
      <c r="B1347">
        <v>1343</v>
      </c>
      <c r="C1347" s="136">
        <v>1.29</v>
      </c>
      <c r="D1347" s="136">
        <v>1.38</v>
      </c>
      <c r="E1347" s="136">
        <v>1.62</v>
      </c>
      <c r="F1347" s="136">
        <v>2.02</v>
      </c>
      <c r="G1347" s="136">
        <v>2.02</v>
      </c>
      <c r="H1347" s="136">
        <v>2.22</v>
      </c>
      <c r="I1347" s="135">
        <f t="shared" si="20"/>
        <v>2.12</v>
      </c>
    </row>
    <row r="1348" spans="2:9" ht="12.75">
      <c r="B1348">
        <v>1344</v>
      </c>
      <c r="C1348" s="136">
        <v>1.29</v>
      </c>
      <c r="D1348" s="136">
        <v>1.38</v>
      </c>
      <c r="E1348" s="136">
        <v>1.62</v>
      </c>
      <c r="F1348" s="136">
        <v>2.02</v>
      </c>
      <c r="G1348" s="136">
        <v>2.02</v>
      </c>
      <c r="H1348" s="136">
        <v>2.22</v>
      </c>
      <c r="I1348" s="135">
        <f t="shared" si="20"/>
        <v>2.12</v>
      </c>
    </row>
    <row r="1349" spans="2:9" ht="12.75">
      <c r="B1349">
        <v>1345</v>
      </c>
      <c r="C1349" s="136">
        <v>1.29</v>
      </c>
      <c r="D1349" s="136">
        <v>1.38</v>
      </c>
      <c r="E1349" s="136">
        <v>1.62</v>
      </c>
      <c r="F1349" s="136">
        <v>2.02</v>
      </c>
      <c r="G1349" s="136">
        <v>2.02</v>
      </c>
      <c r="H1349" s="136">
        <v>2.22</v>
      </c>
      <c r="I1349" s="135">
        <f aca="true" t="shared" si="21" ref="I1349:I1412">AVERAGE(F1349,H1349)</f>
        <v>2.12</v>
      </c>
    </row>
    <row r="1350" spans="2:9" ht="12.75">
      <c r="B1350">
        <v>1346</v>
      </c>
      <c r="C1350" s="136">
        <v>1.29</v>
      </c>
      <c r="D1350" s="136">
        <v>1.38</v>
      </c>
      <c r="E1350" s="136">
        <v>1.62</v>
      </c>
      <c r="F1350" s="136">
        <v>2.02</v>
      </c>
      <c r="G1350" s="136">
        <v>2.02</v>
      </c>
      <c r="H1350" s="136">
        <v>2.22</v>
      </c>
      <c r="I1350" s="135">
        <f t="shared" si="21"/>
        <v>2.12</v>
      </c>
    </row>
    <row r="1351" spans="2:9" ht="12.75">
      <c r="B1351">
        <v>1347</v>
      </c>
      <c r="C1351" s="136">
        <v>1.29</v>
      </c>
      <c r="D1351" s="136">
        <v>1.38</v>
      </c>
      <c r="E1351" s="136">
        <v>1.62</v>
      </c>
      <c r="F1351" s="136">
        <v>2.02</v>
      </c>
      <c r="G1351" s="136">
        <v>2.02</v>
      </c>
      <c r="H1351" s="136">
        <v>2.22</v>
      </c>
      <c r="I1351" s="135">
        <f t="shared" si="21"/>
        <v>2.12</v>
      </c>
    </row>
    <row r="1352" spans="2:9" ht="12.75">
      <c r="B1352">
        <v>1348</v>
      </c>
      <c r="C1352" s="136">
        <v>1.29</v>
      </c>
      <c r="D1352" s="136">
        <v>1.38</v>
      </c>
      <c r="E1352" s="136">
        <v>1.62</v>
      </c>
      <c r="F1352" s="136">
        <v>2.02</v>
      </c>
      <c r="G1352" s="136">
        <v>2.02</v>
      </c>
      <c r="H1352" s="136">
        <v>2.22</v>
      </c>
      <c r="I1352" s="135">
        <f t="shared" si="21"/>
        <v>2.12</v>
      </c>
    </row>
    <row r="1353" spans="2:9" ht="12.75">
      <c r="B1353">
        <v>1349</v>
      </c>
      <c r="C1353" s="136">
        <v>1.29</v>
      </c>
      <c r="D1353" s="136">
        <v>1.38</v>
      </c>
      <c r="E1353" s="136">
        <v>1.62</v>
      </c>
      <c r="F1353" s="136">
        <v>2.02</v>
      </c>
      <c r="G1353" s="136">
        <v>2.02</v>
      </c>
      <c r="H1353" s="136">
        <v>2.22</v>
      </c>
      <c r="I1353" s="135">
        <f t="shared" si="21"/>
        <v>2.12</v>
      </c>
    </row>
    <row r="1354" spans="2:9" ht="12.75">
      <c r="B1354">
        <v>1350</v>
      </c>
      <c r="C1354" s="136">
        <v>1.29</v>
      </c>
      <c r="D1354" s="136">
        <v>1.38</v>
      </c>
      <c r="E1354" s="136">
        <v>1.62</v>
      </c>
      <c r="F1354" s="136">
        <v>2.02</v>
      </c>
      <c r="G1354" s="136">
        <v>2.02</v>
      </c>
      <c r="H1354" s="136">
        <v>2.22</v>
      </c>
      <c r="I1354" s="135">
        <f t="shared" si="21"/>
        <v>2.12</v>
      </c>
    </row>
    <row r="1355" spans="2:9" ht="12.75">
      <c r="B1355">
        <v>1351</v>
      </c>
      <c r="C1355" s="136">
        <v>1.29</v>
      </c>
      <c r="D1355" s="136">
        <v>1.38</v>
      </c>
      <c r="E1355" s="136">
        <v>1.62</v>
      </c>
      <c r="F1355" s="136">
        <v>2.02</v>
      </c>
      <c r="G1355" s="136">
        <v>2.02</v>
      </c>
      <c r="H1355" s="136">
        <v>2.22</v>
      </c>
      <c r="I1355" s="135">
        <f t="shared" si="21"/>
        <v>2.12</v>
      </c>
    </row>
    <row r="1356" spans="2:9" ht="12.75">
      <c r="B1356">
        <v>1352</v>
      </c>
      <c r="C1356" s="136">
        <v>1.29</v>
      </c>
      <c r="D1356" s="136">
        <v>1.38</v>
      </c>
      <c r="E1356" s="136">
        <v>1.62</v>
      </c>
      <c r="F1356" s="136">
        <v>2.02</v>
      </c>
      <c r="G1356" s="136">
        <v>2.02</v>
      </c>
      <c r="H1356" s="136">
        <v>2.22</v>
      </c>
      <c r="I1356" s="135">
        <f t="shared" si="21"/>
        <v>2.12</v>
      </c>
    </row>
    <row r="1357" spans="2:9" ht="12.75">
      <c r="B1357">
        <v>1353</v>
      </c>
      <c r="C1357" s="136">
        <v>1.29</v>
      </c>
      <c r="D1357" s="136">
        <v>1.38</v>
      </c>
      <c r="E1357" s="136">
        <v>1.62</v>
      </c>
      <c r="F1357" s="136">
        <v>2.02</v>
      </c>
      <c r="G1357" s="136">
        <v>2.02</v>
      </c>
      <c r="H1357" s="136">
        <v>2.22</v>
      </c>
      <c r="I1357" s="135">
        <f t="shared" si="21"/>
        <v>2.12</v>
      </c>
    </row>
    <row r="1358" spans="2:9" ht="12.75">
      <c r="B1358">
        <v>1354</v>
      </c>
      <c r="C1358" s="136">
        <v>1.29</v>
      </c>
      <c r="D1358" s="136">
        <v>1.38</v>
      </c>
      <c r="E1358" s="136">
        <v>1.62</v>
      </c>
      <c r="F1358" s="136">
        <v>2.02</v>
      </c>
      <c r="G1358" s="136">
        <v>2.02</v>
      </c>
      <c r="H1358" s="136">
        <v>2.22</v>
      </c>
      <c r="I1358" s="135">
        <f t="shared" si="21"/>
        <v>2.12</v>
      </c>
    </row>
    <row r="1359" spans="2:9" ht="12.75">
      <c r="B1359">
        <v>1355</v>
      </c>
      <c r="C1359" s="136">
        <v>1.29</v>
      </c>
      <c r="D1359" s="136">
        <v>1.38</v>
      </c>
      <c r="E1359" s="136">
        <v>1.62</v>
      </c>
      <c r="F1359" s="136">
        <v>2.02</v>
      </c>
      <c r="G1359" s="136">
        <v>2.02</v>
      </c>
      <c r="H1359" s="136">
        <v>2.22</v>
      </c>
      <c r="I1359" s="135">
        <f t="shared" si="21"/>
        <v>2.12</v>
      </c>
    </row>
    <row r="1360" spans="2:9" ht="12.75">
      <c r="B1360">
        <v>1356</v>
      </c>
      <c r="C1360" s="136">
        <v>1.29</v>
      </c>
      <c r="D1360" s="136">
        <v>1.38</v>
      </c>
      <c r="E1360" s="136">
        <v>1.62</v>
      </c>
      <c r="F1360" s="136">
        <v>2.02</v>
      </c>
      <c r="G1360" s="136">
        <v>2.02</v>
      </c>
      <c r="H1360" s="136">
        <v>2.22</v>
      </c>
      <c r="I1360" s="135">
        <f t="shared" si="21"/>
        <v>2.12</v>
      </c>
    </row>
    <row r="1361" spans="2:9" ht="12.75">
      <c r="B1361">
        <v>1357</v>
      </c>
      <c r="C1361" s="136">
        <v>1.29</v>
      </c>
      <c r="D1361" s="136">
        <v>1.38</v>
      </c>
      <c r="E1361" s="136">
        <v>1.62</v>
      </c>
      <c r="F1361" s="136">
        <v>2.02</v>
      </c>
      <c r="G1361" s="136">
        <v>2.02</v>
      </c>
      <c r="H1361" s="136">
        <v>2.22</v>
      </c>
      <c r="I1361" s="135">
        <f t="shared" si="21"/>
        <v>2.12</v>
      </c>
    </row>
    <row r="1362" spans="2:9" ht="12.75">
      <c r="B1362">
        <v>1358</v>
      </c>
      <c r="C1362" s="136">
        <v>1.29</v>
      </c>
      <c r="D1362" s="136">
        <v>1.38</v>
      </c>
      <c r="E1362" s="136">
        <v>1.62</v>
      </c>
      <c r="F1362" s="136">
        <v>2.02</v>
      </c>
      <c r="G1362" s="136">
        <v>2.02</v>
      </c>
      <c r="H1362" s="136">
        <v>2.22</v>
      </c>
      <c r="I1362" s="135">
        <f t="shared" si="21"/>
        <v>2.12</v>
      </c>
    </row>
    <row r="1363" spans="2:9" ht="12.75">
      <c r="B1363">
        <v>1359</v>
      </c>
      <c r="C1363" s="136">
        <v>1.29</v>
      </c>
      <c r="D1363" s="136">
        <v>1.38</v>
      </c>
      <c r="E1363" s="136">
        <v>1.62</v>
      </c>
      <c r="F1363" s="136">
        <v>2.02</v>
      </c>
      <c r="G1363" s="136">
        <v>2.02</v>
      </c>
      <c r="H1363" s="136">
        <v>2.22</v>
      </c>
      <c r="I1363" s="135">
        <f t="shared" si="21"/>
        <v>2.12</v>
      </c>
    </row>
    <row r="1364" spans="2:9" ht="12.75">
      <c r="B1364">
        <v>1360</v>
      </c>
      <c r="C1364" s="136">
        <v>1.29</v>
      </c>
      <c r="D1364" s="136">
        <v>1.38</v>
      </c>
      <c r="E1364" s="136">
        <v>1.62</v>
      </c>
      <c r="F1364" s="136">
        <v>2.02</v>
      </c>
      <c r="G1364" s="136">
        <v>2.02</v>
      </c>
      <c r="H1364" s="136">
        <v>2.22</v>
      </c>
      <c r="I1364" s="135">
        <f t="shared" si="21"/>
        <v>2.12</v>
      </c>
    </row>
    <row r="1365" spans="2:9" ht="12.75">
      <c r="B1365">
        <v>1361</v>
      </c>
      <c r="C1365" s="136">
        <v>1.29</v>
      </c>
      <c r="D1365" s="136">
        <v>1.38</v>
      </c>
      <c r="E1365" s="136">
        <v>1.62</v>
      </c>
      <c r="F1365" s="136">
        <v>2.02</v>
      </c>
      <c r="G1365" s="136">
        <v>2.02</v>
      </c>
      <c r="H1365" s="136">
        <v>2.22</v>
      </c>
      <c r="I1365" s="135">
        <f t="shared" si="21"/>
        <v>2.12</v>
      </c>
    </row>
    <row r="1366" spans="2:9" ht="12.75">
      <c r="B1366">
        <v>1362</v>
      </c>
      <c r="C1366" s="136">
        <v>1.29</v>
      </c>
      <c r="D1366" s="136">
        <v>1.38</v>
      </c>
      <c r="E1366" s="136">
        <v>1.62</v>
      </c>
      <c r="F1366" s="136">
        <v>2.02</v>
      </c>
      <c r="G1366" s="136">
        <v>2.02</v>
      </c>
      <c r="H1366" s="136">
        <v>2.22</v>
      </c>
      <c r="I1366" s="135">
        <f t="shared" si="21"/>
        <v>2.12</v>
      </c>
    </row>
    <row r="1367" spans="2:9" ht="12.75">
      <c r="B1367">
        <v>1363</v>
      </c>
      <c r="C1367" s="136">
        <v>1.29</v>
      </c>
      <c r="D1367" s="136">
        <v>1.38</v>
      </c>
      <c r="E1367" s="136">
        <v>1.62</v>
      </c>
      <c r="F1367" s="136">
        <v>2.02</v>
      </c>
      <c r="G1367" s="136">
        <v>2.02</v>
      </c>
      <c r="H1367" s="136">
        <v>2.22</v>
      </c>
      <c r="I1367" s="135">
        <f t="shared" si="21"/>
        <v>2.12</v>
      </c>
    </row>
    <row r="1368" spans="2:9" ht="12.75">
      <c r="B1368">
        <v>1364</v>
      </c>
      <c r="C1368" s="136">
        <v>1.29</v>
      </c>
      <c r="D1368" s="136">
        <v>1.38</v>
      </c>
      <c r="E1368" s="136">
        <v>1.62</v>
      </c>
      <c r="F1368" s="136">
        <v>2.02</v>
      </c>
      <c r="G1368" s="136">
        <v>2.02</v>
      </c>
      <c r="H1368" s="136">
        <v>2.22</v>
      </c>
      <c r="I1368" s="135">
        <f t="shared" si="21"/>
        <v>2.12</v>
      </c>
    </row>
    <row r="1369" spans="2:9" ht="12.75">
      <c r="B1369">
        <v>1365</v>
      </c>
      <c r="C1369" s="136">
        <v>1.29</v>
      </c>
      <c r="D1369" s="136">
        <v>1.38</v>
      </c>
      <c r="E1369" s="136">
        <v>1.62</v>
      </c>
      <c r="F1369" s="136">
        <v>2.02</v>
      </c>
      <c r="G1369" s="136">
        <v>2.02</v>
      </c>
      <c r="H1369" s="136">
        <v>2.22</v>
      </c>
      <c r="I1369" s="135">
        <f t="shared" si="21"/>
        <v>2.12</v>
      </c>
    </row>
    <row r="1370" spans="2:9" ht="12.75">
      <c r="B1370">
        <v>1366</v>
      </c>
      <c r="C1370" s="136">
        <v>1.29</v>
      </c>
      <c r="D1370" s="136">
        <v>1.38</v>
      </c>
      <c r="E1370" s="136">
        <v>1.62</v>
      </c>
      <c r="F1370" s="136">
        <v>2.02</v>
      </c>
      <c r="G1370" s="136">
        <v>2.02</v>
      </c>
      <c r="H1370" s="136">
        <v>2.22</v>
      </c>
      <c r="I1370" s="135">
        <f t="shared" si="21"/>
        <v>2.12</v>
      </c>
    </row>
    <row r="1371" spans="2:9" ht="12.75">
      <c r="B1371">
        <v>1367</v>
      </c>
      <c r="C1371" s="136">
        <v>1.29</v>
      </c>
      <c r="D1371" s="136">
        <v>1.38</v>
      </c>
      <c r="E1371" s="136">
        <v>1.62</v>
      </c>
      <c r="F1371" s="136">
        <v>2.02</v>
      </c>
      <c r="G1371" s="136">
        <v>2.02</v>
      </c>
      <c r="H1371" s="136">
        <v>2.22</v>
      </c>
      <c r="I1371" s="135">
        <f t="shared" si="21"/>
        <v>2.12</v>
      </c>
    </row>
    <row r="1372" spans="2:9" ht="12.75">
      <c r="B1372">
        <v>1368</v>
      </c>
      <c r="C1372" s="136">
        <v>1.29</v>
      </c>
      <c r="D1372" s="136">
        <v>1.38</v>
      </c>
      <c r="E1372" s="136">
        <v>1.62</v>
      </c>
      <c r="F1372" s="136">
        <v>2.02</v>
      </c>
      <c r="G1372" s="136">
        <v>2.02</v>
      </c>
      <c r="H1372" s="136">
        <v>2.22</v>
      </c>
      <c r="I1372" s="135">
        <f t="shared" si="21"/>
        <v>2.12</v>
      </c>
    </row>
    <row r="1373" spans="2:9" ht="12.75">
      <c r="B1373">
        <v>1369</v>
      </c>
      <c r="C1373" s="136">
        <v>1.29</v>
      </c>
      <c r="D1373" s="136">
        <v>1.38</v>
      </c>
      <c r="E1373" s="136">
        <v>1.62</v>
      </c>
      <c r="F1373" s="136">
        <v>2.02</v>
      </c>
      <c r="G1373" s="136">
        <v>2.02</v>
      </c>
      <c r="H1373" s="136">
        <v>2.22</v>
      </c>
      <c r="I1373" s="135">
        <f t="shared" si="21"/>
        <v>2.12</v>
      </c>
    </row>
    <row r="1374" spans="2:9" ht="12.75">
      <c r="B1374">
        <v>1370</v>
      </c>
      <c r="C1374" s="136">
        <v>1.29</v>
      </c>
      <c r="D1374" s="136">
        <v>1.38</v>
      </c>
      <c r="E1374" s="136">
        <v>1.62</v>
      </c>
      <c r="F1374" s="136">
        <v>2.02</v>
      </c>
      <c r="G1374" s="136">
        <v>2.02</v>
      </c>
      <c r="H1374" s="136">
        <v>2.22</v>
      </c>
      <c r="I1374" s="135">
        <f t="shared" si="21"/>
        <v>2.12</v>
      </c>
    </row>
    <row r="1375" spans="2:9" ht="12.75">
      <c r="B1375">
        <v>1371</v>
      </c>
      <c r="C1375" s="136">
        <v>1.29</v>
      </c>
      <c r="D1375" s="136">
        <v>1.38</v>
      </c>
      <c r="E1375" s="136">
        <v>1.62</v>
      </c>
      <c r="F1375" s="136">
        <v>2.02</v>
      </c>
      <c r="G1375" s="136">
        <v>2.02</v>
      </c>
      <c r="H1375" s="136">
        <v>2.22</v>
      </c>
      <c r="I1375" s="135">
        <f t="shared" si="21"/>
        <v>2.12</v>
      </c>
    </row>
    <row r="1376" spans="2:9" ht="12.75">
      <c r="B1376">
        <v>1372</v>
      </c>
      <c r="C1376" s="136">
        <v>1.29</v>
      </c>
      <c r="D1376" s="136">
        <v>1.38</v>
      </c>
      <c r="E1376" s="136">
        <v>1.62</v>
      </c>
      <c r="F1376" s="136">
        <v>2.02</v>
      </c>
      <c r="G1376" s="136">
        <v>2.02</v>
      </c>
      <c r="H1376" s="136">
        <v>2.22</v>
      </c>
      <c r="I1376" s="135">
        <f t="shared" si="21"/>
        <v>2.12</v>
      </c>
    </row>
    <row r="1377" spans="2:9" ht="12.75">
      <c r="B1377">
        <v>1373</v>
      </c>
      <c r="C1377" s="136">
        <v>1.29</v>
      </c>
      <c r="D1377" s="136">
        <v>1.38</v>
      </c>
      <c r="E1377" s="136">
        <v>1.62</v>
      </c>
      <c r="F1377" s="136">
        <v>2.02</v>
      </c>
      <c r="G1377" s="136">
        <v>2.02</v>
      </c>
      <c r="H1377" s="136">
        <v>2.22</v>
      </c>
      <c r="I1377" s="135">
        <f t="shared" si="21"/>
        <v>2.12</v>
      </c>
    </row>
    <row r="1378" spans="2:9" ht="12.75">
      <c r="B1378">
        <v>1374</v>
      </c>
      <c r="C1378" s="136">
        <v>1.29</v>
      </c>
      <c r="D1378" s="136">
        <v>1.38</v>
      </c>
      <c r="E1378" s="136">
        <v>1.62</v>
      </c>
      <c r="F1378" s="136">
        <v>2.02</v>
      </c>
      <c r="G1378" s="136">
        <v>2.02</v>
      </c>
      <c r="H1378" s="136">
        <v>2.22</v>
      </c>
      <c r="I1378" s="135">
        <f t="shared" si="21"/>
        <v>2.12</v>
      </c>
    </row>
    <row r="1379" spans="2:9" ht="12.75">
      <c r="B1379">
        <v>1375</v>
      </c>
      <c r="C1379" s="136">
        <v>1.29</v>
      </c>
      <c r="D1379" s="136">
        <v>1.38</v>
      </c>
      <c r="E1379" s="136">
        <v>1.62</v>
      </c>
      <c r="F1379" s="136">
        <v>2.02</v>
      </c>
      <c r="G1379" s="136">
        <v>2.02</v>
      </c>
      <c r="H1379" s="136">
        <v>2.22</v>
      </c>
      <c r="I1379" s="135">
        <f t="shared" si="21"/>
        <v>2.12</v>
      </c>
    </row>
    <row r="1380" spans="2:9" ht="12.75">
      <c r="B1380">
        <v>1376</v>
      </c>
      <c r="C1380" s="136">
        <v>1.29</v>
      </c>
      <c r="D1380" s="136">
        <v>1.38</v>
      </c>
      <c r="E1380" s="136">
        <v>1.62</v>
      </c>
      <c r="F1380" s="136">
        <v>2.02</v>
      </c>
      <c r="G1380" s="136">
        <v>2.02</v>
      </c>
      <c r="H1380" s="136">
        <v>2.22</v>
      </c>
      <c r="I1380" s="135">
        <f t="shared" si="21"/>
        <v>2.12</v>
      </c>
    </row>
    <row r="1381" spans="2:9" ht="12.75">
      <c r="B1381">
        <v>1377</v>
      </c>
      <c r="C1381" s="136">
        <v>1.29</v>
      </c>
      <c r="D1381" s="136">
        <v>1.38</v>
      </c>
      <c r="E1381" s="136">
        <v>1.62</v>
      </c>
      <c r="F1381" s="136">
        <v>2.02</v>
      </c>
      <c r="G1381" s="136">
        <v>2.02</v>
      </c>
      <c r="H1381" s="136">
        <v>2.22</v>
      </c>
      <c r="I1381" s="135">
        <f t="shared" si="21"/>
        <v>2.12</v>
      </c>
    </row>
    <row r="1382" spans="2:9" ht="12.75">
      <c r="B1382">
        <v>1378</v>
      </c>
      <c r="C1382" s="136">
        <v>1.29</v>
      </c>
      <c r="D1382" s="136">
        <v>1.38</v>
      </c>
      <c r="E1382" s="136">
        <v>1.62</v>
      </c>
      <c r="F1382" s="136">
        <v>2.02</v>
      </c>
      <c r="G1382" s="136">
        <v>2.02</v>
      </c>
      <c r="H1382" s="136">
        <v>2.22</v>
      </c>
      <c r="I1382" s="135">
        <f t="shared" si="21"/>
        <v>2.12</v>
      </c>
    </row>
    <row r="1383" spans="2:9" ht="12.75">
      <c r="B1383">
        <v>1379</v>
      </c>
      <c r="C1383" s="136">
        <v>1.29</v>
      </c>
      <c r="D1383" s="136">
        <v>1.38</v>
      </c>
      <c r="E1383" s="136">
        <v>1.62</v>
      </c>
      <c r="F1383" s="136">
        <v>2.02</v>
      </c>
      <c r="G1383" s="136">
        <v>2.02</v>
      </c>
      <c r="H1383" s="136">
        <v>2.22</v>
      </c>
      <c r="I1383" s="135">
        <f t="shared" si="21"/>
        <v>2.12</v>
      </c>
    </row>
    <row r="1384" spans="2:9" ht="12.75">
      <c r="B1384">
        <v>1380</v>
      </c>
      <c r="C1384" s="136">
        <v>1.29</v>
      </c>
      <c r="D1384" s="136">
        <v>1.38</v>
      </c>
      <c r="E1384" s="136">
        <v>1.62</v>
      </c>
      <c r="F1384" s="136">
        <v>2.02</v>
      </c>
      <c r="G1384" s="136">
        <v>2.02</v>
      </c>
      <c r="H1384" s="136">
        <v>2.22</v>
      </c>
      <c r="I1384" s="135">
        <f t="shared" si="21"/>
        <v>2.12</v>
      </c>
    </row>
    <row r="1385" spans="2:9" ht="12.75">
      <c r="B1385">
        <v>1381</v>
      </c>
      <c r="C1385" s="136">
        <v>1.29</v>
      </c>
      <c r="D1385" s="136">
        <v>1.38</v>
      </c>
      <c r="E1385" s="136">
        <v>1.62</v>
      </c>
      <c r="F1385" s="136">
        <v>2.02</v>
      </c>
      <c r="G1385" s="136">
        <v>2.02</v>
      </c>
      <c r="H1385" s="136">
        <v>2.22</v>
      </c>
      <c r="I1385" s="135">
        <f t="shared" si="21"/>
        <v>2.12</v>
      </c>
    </row>
    <row r="1386" spans="2:9" ht="12.75">
      <c r="B1386">
        <v>1382</v>
      </c>
      <c r="C1386" s="136">
        <v>1.29</v>
      </c>
      <c r="D1386" s="136">
        <v>1.38</v>
      </c>
      <c r="E1386" s="136">
        <v>1.62</v>
      </c>
      <c r="F1386" s="136">
        <v>2.02</v>
      </c>
      <c r="G1386" s="136">
        <v>2.02</v>
      </c>
      <c r="H1386" s="136">
        <v>2.22</v>
      </c>
      <c r="I1386" s="135">
        <f t="shared" si="21"/>
        <v>2.12</v>
      </c>
    </row>
    <row r="1387" spans="2:9" ht="12.75">
      <c r="B1387">
        <v>1383</v>
      </c>
      <c r="C1387" s="136">
        <v>1.29</v>
      </c>
      <c r="D1387" s="136">
        <v>1.38</v>
      </c>
      <c r="E1387" s="136">
        <v>1.62</v>
      </c>
      <c r="F1387" s="136">
        <v>2.02</v>
      </c>
      <c r="G1387" s="136">
        <v>2.02</v>
      </c>
      <c r="H1387" s="136">
        <v>2.22</v>
      </c>
      <c r="I1387" s="135">
        <f t="shared" si="21"/>
        <v>2.12</v>
      </c>
    </row>
    <row r="1388" spans="2:9" ht="12.75">
      <c r="B1388">
        <v>1384</v>
      </c>
      <c r="C1388" s="136">
        <v>1.29</v>
      </c>
      <c r="D1388" s="136">
        <v>1.38</v>
      </c>
      <c r="E1388" s="136">
        <v>1.62</v>
      </c>
      <c r="F1388" s="136">
        <v>2.02</v>
      </c>
      <c r="G1388" s="136">
        <v>2.02</v>
      </c>
      <c r="H1388" s="136">
        <v>2.22</v>
      </c>
      <c r="I1388" s="135">
        <f t="shared" si="21"/>
        <v>2.12</v>
      </c>
    </row>
    <row r="1389" spans="2:9" ht="12.75">
      <c r="B1389">
        <v>1385</v>
      </c>
      <c r="C1389" s="136">
        <v>1.29</v>
      </c>
      <c r="D1389" s="136">
        <v>1.38</v>
      </c>
      <c r="E1389" s="136">
        <v>1.62</v>
      </c>
      <c r="F1389" s="136">
        <v>2.02</v>
      </c>
      <c r="G1389" s="136">
        <v>2.02</v>
      </c>
      <c r="H1389" s="136">
        <v>2.22</v>
      </c>
      <c r="I1389" s="135">
        <f t="shared" si="21"/>
        <v>2.12</v>
      </c>
    </row>
    <row r="1390" spans="2:9" ht="12.75">
      <c r="B1390">
        <v>1386</v>
      </c>
      <c r="C1390" s="136">
        <v>1.29</v>
      </c>
      <c r="D1390" s="136">
        <v>1.38</v>
      </c>
      <c r="E1390" s="136">
        <v>1.62</v>
      </c>
      <c r="F1390" s="136">
        <v>2.02</v>
      </c>
      <c r="G1390" s="136">
        <v>2.02</v>
      </c>
      <c r="H1390" s="136">
        <v>2.22</v>
      </c>
      <c r="I1390" s="135">
        <f t="shared" si="21"/>
        <v>2.12</v>
      </c>
    </row>
    <row r="1391" spans="2:9" ht="12.75">
      <c r="B1391">
        <v>1387</v>
      </c>
      <c r="C1391" s="136">
        <v>1.29</v>
      </c>
      <c r="D1391" s="136">
        <v>1.38</v>
      </c>
      <c r="E1391" s="136">
        <v>1.62</v>
      </c>
      <c r="F1391" s="136">
        <v>2.02</v>
      </c>
      <c r="G1391" s="136">
        <v>2.02</v>
      </c>
      <c r="H1391" s="136">
        <v>2.22</v>
      </c>
      <c r="I1391" s="135">
        <f t="shared" si="21"/>
        <v>2.12</v>
      </c>
    </row>
    <row r="1392" spans="2:9" ht="12.75">
      <c r="B1392">
        <v>1388</v>
      </c>
      <c r="C1392" s="136">
        <v>1.29</v>
      </c>
      <c r="D1392" s="136">
        <v>1.38</v>
      </c>
      <c r="E1392" s="136">
        <v>1.62</v>
      </c>
      <c r="F1392" s="136">
        <v>2.02</v>
      </c>
      <c r="G1392" s="136">
        <v>2.02</v>
      </c>
      <c r="H1392" s="136">
        <v>2.22</v>
      </c>
      <c r="I1392" s="135">
        <f t="shared" si="21"/>
        <v>2.12</v>
      </c>
    </row>
    <row r="1393" spans="2:9" ht="12.75">
      <c r="B1393">
        <v>1389</v>
      </c>
      <c r="C1393" s="136">
        <v>1.29</v>
      </c>
      <c r="D1393" s="136">
        <v>1.38</v>
      </c>
      <c r="E1393" s="136">
        <v>1.62</v>
      </c>
      <c r="F1393" s="136">
        <v>2.02</v>
      </c>
      <c r="G1393" s="136">
        <v>2.02</v>
      </c>
      <c r="H1393" s="136">
        <v>2.22</v>
      </c>
      <c r="I1393" s="135">
        <f t="shared" si="21"/>
        <v>2.12</v>
      </c>
    </row>
    <row r="1394" spans="2:9" ht="12.75">
      <c r="B1394">
        <v>1390</v>
      </c>
      <c r="C1394" s="136">
        <v>1.29</v>
      </c>
      <c r="D1394" s="136">
        <v>1.38</v>
      </c>
      <c r="E1394" s="136">
        <v>1.62</v>
      </c>
      <c r="F1394" s="136">
        <v>2.02</v>
      </c>
      <c r="G1394" s="136">
        <v>2.02</v>
      </c>
      <c r="H1394" s="136">
        <v>2.22</v>
      </c>
      <c r="I1394" s="135">
        <f t="shared" si="21"/>
        <v>2.12</v>
      </c>
    </row>
    <row r="1395" spans="2:9" ht="12.75">
      <c r="B1395">
        <v>1391</v>
      </c>
      <c r="C1395" s="136">
        <v>1.29</v>
      </c>
      <c r="D1395" s="136">
        <v>1.38</v>
      </c>
      <c r="E1395" s="136">
        <v>1.62</v>
      </c>
      <c r="F1395" s="136">
        <v>2.02</v>
      </c>
      <c r="G1395" s="136">
        <v>2.02</v>
      </c>
      <c r="H1395" s="136">
        <v>2.22</v>
      </c>
      <c r="I1395" s="135">
        <f t="shared" si="21"/>
        <v>2.12</v>
      </c>
    </row>
    <row r="1396" spans="2:9" ht="12.75">
      <c r="B1396">
        <v>1392</v>
      </c>
      <c r="C1396" s="136">
        <v>1.29</v>
      </c>
      <c r="D1396" s="136">
        <v>1.38</v>
      </c>
      <c r="E1396" s="136">
        <v>1.62</v>
      </c>
      <c r="F1396" s="136">
        <v>2.02</v>
      </c>
      <c r="G1396" s="136">
        <v>2.02</v>
      </c>
      <c r="H1396" s="136">
        <v>2.22</v>
      </c>
      <c r="I1396" s="135">
        <f t="shared" si="21"/>
        <v>2.12</v>
      </c>
    </row>
    <row r="1397" spans="2:9" ht="12.75">
      <c r="B1397">
        <v>1393</v>
      </c>
      <c r="C1397" s="136">
        <v>1.29</v>
      </c>
      <c r="D1397" s="136">
        <v>1.38</v>
      </c>
      <c r="E1397" s="136">
        <v>1.62</v>
      </c>
      <c r="F1397" s="136">
        <v>2.02</v>
      </c>
      <c r="G1397" s="136">
        <v>2.02</v>
      </c>
      <c r="H1397" s="136">
        <v>2.22</v>
      </c>
      <c r="I1397" s="135">
        <f t="shared" si="21"/>
        <v>2.12</v>
      </c>
    </row>
    <row r="1398" spans="2:9" ht="12.75">
      <c r="B1398">
        <v>1394</v>
      </c>
      <c r="C1398" s="136">
        <v>1.29</v>
      </c>
      <c r="D1398" s="136">
        <v>1.38</v>
      </c>
      <c r="E1398" s="136">
        <v>1.62</v>
      </c>
      <c r="F1398" s="136">
        <v>2.02</v>
      </c>
      <c r="G1398" s="136">
        <v>2.02</v>
      </c>
      <c r="H1398" s="136">
        <v>2.22</v>
      </c>
      <c r="I1398" s="135">
        <f t="shared" si="21"/>
        <v>2.12</v>
      </c>
    </row>
    <row r="1399" spans="2:9" ht="12.75">
      <c r="B1399">
        <v>1395</v>
      </c>
      <c r="C1399" s="136">
        <v>1.29</v>
      </c>
      <c r="D1399" s="136">
        <v>1.38</v>
      </c>
      <c r="E1399" s="136">
        <v>1.62</v>
      </c>
      <c r="F1399" s="136">
        <v>2.02</v>
      </c>
      <c r="G1399" s="136">
        <v>2.02</v>
      </c>
      <c r="H1399" s="136">
        <v>2.22</v>
      </c>
      <c r="I1399" s="135">
        <f t="shared" si="21"/>
        <v>2.12</v>
      </c>
    </row>
    <row r="1400" spans="2:9" ht="12.75">
      <c r="B1400">
        <v>1396</v>
      </c>
      <c r="C1400" s="136">
        <v>1.29</v>
      </c>
      <c r="D1400" s="136">
        <v>1.38</v>
      </c>
      <c r="E1400" s="136">
        <v>1.62</v>
      </c>
      <c r="F1400" s="136">
        <v>2.02</v>
      </c>
      <c r="G1400" s="136">
        <v>2.02</v>
      </c>
      <c r="H1400" s="136">
        <v>2.22</v>
      </c>
      <c r="I1400" s="135">
        <f t="shared" si="21"/>
        <v>2.12</v>
      </c>
    </row>
    <row r="1401" spans="2:9" ht="12.75">
      <c r="B1401">
        <v>1397</v>
      </c>
      <c r="C1401" s="136">
        <v>1.29</v>
      </c>
      <c r="D1401" s="136">
        <v>1.38</v>
      </c>
      <c r="E1401" s="136">
        <v>1.62</v>
      </c>
      <c r="F1401" s="136">
        <v>2.02</v>
      </c>
      <c r="G1401" s="136">
        <v>2.02</v>
      </c>
      <c r="H1401" s="136">
        <v>2.22</v>
      </c>
      <c r="I1401" s="135">
        <f t="shared" si="21"/>
        <v>2.12</v>
      </c>
    </row>
    <row r="1402" spans="2:9" ht="12.75">
      <c r="B1402">
        <v>1398</v>
      </c>
      <c r="C1402" s="136">
        <v>1.29</v>
      </c>
      <c r="D1402" s="136">
        <v>1.38</v>
      </c>
      <c r="E1402" s="136">
        <v>1.62</v>
      </c>
      <c r="F1402" s="136">
        <v>2.02</v>
      </c>
      <c r="G1402" s="136">
        <v>2.02</v>
      </c>
      <c r="H1402" s="136">
        <v>2.22</v>
      </c>
      <c r="I1402" s="135">
        <f t="shared" si="21"/>
        <v>2.12</v>
      </c>
    </row>
    <row r="1403" spans="2:9" ht="12.75">
      <c r="B1403">
        <v>1399</v>
      </c>
      <c r="C1403" s="136">
        <v>1.29</v>
      </c>
      <c r="D1403" s="136">
        <v>1.38</v>
      </c>
      <c r="E1403" s="136">
        <v>1.62</v>
      </c>
      <c r="F1403" s="136">
        <v>2.02</v>
      </c>
      <c r="G1403" s="136">
        <v>2.02</v>
      </c>
      <c r="H1403" s="136">
        <v>2.22</v>
      </c>
      <c r="I1403" s="135">
        <f t="shared" si="21"/>
        <v>2.12</v>
      </c>
    </row>
    <row r="1404" spans="2:9" ht="12.75">
      <c r="B1404">
        <v>1400</v>
      </c>
      <c r="C1404" s="136">
        <v>1.29</v>
      </c>
      <c r="D1404" s="136">
        <v>1.38</v>
      </c>
      <c r="E1404" s="136">
        <v>1.62</v>
      </c>
      <c r="F1404" s="136">
        <v>2.02</v>
      </c>
      <c r="G1404" s="136">
        <v>2.02</v>
      </c>
      <c r="H1404" s="136">
        <v>2.22</v>
      </c>
      <c r="I1404" s="135">
        <f t="shared" si="21"/>
        <v>2.12</v>
      </c>
    </row>
    <row r="1405" spans="2:9" ht="12.75">
      <c r="B1405">
        <v>1401</v>
      </c>
      <c r="C1405" s="136">
        <v>1.29</v>
      </c>
      <c r="D1405" s="136">
        <v>1.38</v>
      </c>
      <c r="E1405" s="136">
        <v>1.62</v>
      </c>
      <c r="F1405" s="136">
        <v>2.02</v>
      </c>
      <c r="G1405" s="136">
        <v>2.02</v>
      </c>
      <c r="H1405" s="136">
        <v>2.22</v>
      </c>
      <c r="I1405" s="135">
        <f t="shared" si="21"/>
        <v>2.12</v>
      </c>
    </row>
    <row r="1406" spans="2:9" ht="12.75">
      <c r="B1406">
        <v>1402</v>
      </c>
      <c r="C1406" s="136">
        <v>1.29</v>
      </c>
      <c r="D1406" s="136">
        <v>1.38</v>
      </c>
      <c r="E1406" s="136">
        <v>1.62</v>
      </c>
      <c r="F1406" s="136">
        <v>2.02</v>
      </c>
      <c r="G1406" s="136">
        <v>2.02</v>
      </c>
      <c r="H1406" s="136">
        <v>2.22</v>
      </c>
      <c r="I1406" s="135">
        <f t="shared" si="21"/>
        <v>2.12</v>
      </c>
    </row>
    <row r="1407" spans="2:9" ht="12.75">
      <c r="B1407">
        <v>1403</v>
      </c>
      <c r="C1407" s="136">
        <v>1.29</v>
      </c>
      <c r="D1407" s="136">
        <v>1.38</v>
      </c>
      <c r="E1407" s="136">
        <v>1.62</v>
      </c>
      <c r="F1407" s="136">
        <v>2.02</v>
      </c>
      <c r="G1407" s="136">
        <v>2.02</v>
      </c>
      <c r="H1407" s="136">
        <v>2.22</v>
      </c>
      <c r="I1407" s="135">
        <f t="shared" si="21"/>
        <v>2.12</v>
      </c>
    </row>
    <row r="1408" spans="2:9" ht="12.75">
      <c r="B1408">
        <v>1404</v>
      </c>
      <c r="C1408" s="136">
        <v>1.29</v>
      </c>
      <c r="D1408" s="136">
        <v>1.38</v>
      </c>
      <c r="E1408" s="136">
        <v>1.62</v>
      </c>
      <c r="F1408" s="136">
        <v>2.02</v>
      </c>
      <c r="G1408" s="136">
        <v>2.02</v>
      </c>
      <c r="H1408" s="136">
        <v>2.22</v>
      </c>
      <c r="I1408" s="135">
        <f t="shared" si="21"/>
        <v>2.12</v>
      </c>
    </row>
    <row r="1409" spans="2:9" ht="12.75">
      <c r="B1409">
        <v>1405</v>
      </c>
      <c r="C1409" s="136">
        <v>1.29</v>
      </c>
      <c r="D1409" s="136">
        <v>1.38</v>
      </c>
      <c r="E1409" s="136">
        <v>1.62</v>
      </c>
      <c r="F1409" s="136">
        <v>2.02</v>
      </c>
      <c r="G1409" s="136">
        <v>2.02</v>
      </c>
      <c r="H1409" s="136">
        <v>2.22</v>
      </c>
      <c r="I1409" s="135">
        <f t="shared" si="21"/>
        <v>2.12</v>
      </c>
    </row>
    <row r="1410" spans="2:9" ht="12.75">
      <c r="B1410">
        <v>1406</v>
      </c>
      <c r="C1410" s="136">
        <v>1.29</v>
      </c>
      <c r="D1410" s="136">
        <v>1.38</v>
      </c>
      <c r="E1410" s="136">
        <v>1.62</v>
      </c>
      <c r="F1410" s="136">
        <v>2.02</v>
      </c>
      <c r="G1410" s="136">
        <v>2.02</v>
      </c>
      <c r="H1410" s="136">
        <v>2.22</v>
      </c>
      <c r="I1410" s="135">
        <f t="shared" si="21"/>
        <v>2.12</v>
      </c>
    </row>
    <row r="1411" spans="2:9" ht="12.75">
      <c r="B1411">
        <v>1407</v>
      </c>
      <c r="C1411" s="136">
        <v>1.29</v>
      </c>
      <c r="D1411" s="136">
        <v>1.38</v>
      </c>
      <c r="E1411" s="136">
        <v>1.62</v>
      </c>
      <c r="F1411" s="136">
        <v>2.02</v>
      </c>
      <c r="G1411" s="136">
        <v>2.02</v>
      </c>
      <c r="H1411" s="136">
        <v>2.22</v>
      </c>
      <c r="I1411" s="135">
        <f t="shared" si="21"/>
        <v>2.12</v>
      </c>
    </row>
    <row r="1412" spans="2:9" ht="12.75">
      <c r="B1412">
        <v>1408</v>
      </c>
      <c r="C1412" s="136">
        <v>1.29</v>
      </c>
      <c r="D1412" s="136">
        <v>1.38</v>
      </c>
      <c r="E1412" s="136">
        <v>1.62</v>
      </c>
      <c r="F1412" s="136">
        <v>2.02</v>
      </c>
      <c r="G1412" s="136">
        <v>2.02</v>
      </c>
      <c r="H1412" s="136">
        <v>2.22</v>
      </c>
      <c r="I1412" s="135">
        <f t="shared" si="21"/>
        <v>2.12</v>
      </c>
    </row>
    <row r="1413" spans="2:9" ht="12.75">
      <c r="B1413">
        <v>1409</v>
      </c>
      <c r="C1413" s="136">
        <v>1.29</v>
      </c>
      <c r="D1413" s="136">
        <v>1.38</v>
      </c>
      <c r="E1413" s="136">
        <v>1.62</v>
      </c>
      <c r="F1413" s="136">
        <v>2.02</v>
      </c>
      <c r="G1413" s="136">
        <v>2.02</v>
      </c>
      <c r="H1413" s="136">
        <v>2.22</v>
      </c>
      <c r="I1413" s="135">
        <f aca="true" t="shared" si="22" ref="I1413:I1476">AVERAGE(F1413,H1413)</f>
        <v>2.12</v>
      </c>
    </row>
    <row r="1414" spans="2:9" ht="12.75">
      <c r="B1414">
        <v>1410</v>
      </c>
      <c r="C1414" s="136">
        <v>1.29</v>
      </c>
      <c r="D1414" s="136">
        <v>1.38</v>
      </c>
      <c r="E1414" s="136">
        <v>1.62</v>
      </c>
      <c r="F1414" s="136">
        <v>2.02</v>
      </c>
      <c r="G1414" s="136">
        <v>2.02</v>
      </c>
      <c r="H1414" s="136">
        <v>2.22</v>
      </c>
      <c r="I1414" s="135">
        <f t="shared" si="22"/>
        <v>2.12</v>
      </c>
    </row>
    <row r="1415" spans="2:9" ht="12.75">
      <c r="B1415">
        <v>1411</v>
      </c>
      <c r="C1415" s="136">
        <v>1.29</v>
      </c>
      <c r="D1415" s="136">
        <v>1.38</v>
      </c>
      <c r="E1415" s="136">
        <v>1.62</v>
      </c>
      <c r="F1415" s="136">
        <v>2.02</v>
      </c>
      <c r="G1415" s="136">
        <v>2.02</v>
      </c>
      <c r="H1415" s="136">
        <v>2.22</v>
      </c>
      <c r="I1415" s="135">
        <f t="shared" si="22"/>
        <v>2.12</v>
      </c>
    </row>
    <row r="1416" spans="2:9" ht="12.75">
      <c r="B1416">
        <v>1412</v>
      </c>
      <c r="C1416" s="136">
        <v>1.29</v>
      </c>
      <c r="D1416" s="136">
        <v>1.38</v>
      </c>
      <c r="E1416" s="136">
        <v>1.62</v>
      </c>
      <c r="F1416" s="136">
        <v>2.02</v>
      </c>
      <c r="G1416" s="136">
        <v>2.02</v>
      </c>
      <c r="H1416" s="136">
        <v>2.22</v>
      </c>
      <c r="I1416" s="135">
        <f t="shared" si="22"/>
        <v>2.12</v>
      </c>
    </row>
    <row r="1417" spans="2:9" ht="12.75">
      <c r="B1417">
        <v>1413</v>
      </c>
      <c r="C1417" s="136">
        <v>1.29</v>
      </c>
      <c r="D1417" s="136">
        <v>1.38</v>
      </c>
      <c r="E1417" s="136">
        <v>1.62</v>
      </c>
      <c r="F1417" s="136">
        <v>2.02</v>
      </c>
      <c r="G1417" s="136">
        <v>2.02</v>
      </c>
      <c r="H1417" s="136">
        <v>2.22</v>
      </c>
      <c r="I1417" s="135">
        <f t="shared" si="22"/>
        <v>2.12</v>
      </c>
    </row>
    <row r="1418" spans="2:9" ht="12.75">
      <c r="B1418">
        <v>1414</v>
      </c>
      <c r="C1418" s="136">
        <v>1.29</v>
      </c>
      <c r="D1418" s="136">
        <v>1.38</v>
      </c>
      <c r="E1418" s="136">
        <v>1.62</v>
      </c>
      <c r="F1418" s="136">
        <v>2.02</v>
      </c>
      <c r="G1418" s="136">
        <v>2.02</v>
      </c>
      <c r="H1418" s="136">
        <v>2.22</v>
      </c>
      <c r="I1418" s="135">
        <f t="shared" si="22"/>
        <v>2.12</v>
      </c>
    </row>
    <row r="1419" spans="2:9" ht="12.75">
      <c r="B1419">
        <v>1415</v>
      </c>
      <c r="C1419" s="136">
        <v>1.29</v>
      </c>
      <c r="D1419" s="136">
        <v>1.38</v>
      </c>
      <c r="E1419" s="136">
        <v>1.62</v>
      </c>
      <c r="F1419" s="136">
        <v>2.02</v>
      </c>
      <c r="G1419" s="136">
        <v>2.02</v>
      </c>
      <c r="H1419" s="136">
        <v>2.22</v>
      </c>
      <c r="I1419" s="135">
        <f t="shared" si="22"/>
        <v>2.12</v>
      </c>
    </row>
    <row r="1420" spans="2:9" ht="12.75">
      <c r="B1420">
        <v>1416</v>
      </c>
      <c r="C1420" s="136">
        <v>1.29</v>
      </c>
      <c r="D1420" s="136">
        <v>1.38</v>
      </c>
      <c r="E1420" s="136">
        <v>1.62</v>
      </c>
      <c r="F1420" s="136">
        <v>2.02</v>
      </c>
      <c r="G1420" s="136">
        <v>2.02</v>
      </c>
      <c r="H1420" s="136">
        <v>2.22</v>
      </c>
      <c r="I1420" s="135">
        <f t="shared" si="22"/>
        <v>2.12</v>
      </c>
    </row>
    <row r="1421" spans="2:9" ht="12.75">
      <c r="B1421">
        <v>1417</v>
      </c>
      <c r="C1421" s="136">
        <v>1.29</v>
      </c>
      <c r="D1421" s="136">
        <v>1.38</v>
      </c>
      <c r="E1421" s="136">
        <v>1.62</v>
      </c>
      <c r="F1421" s="136">
        <v>2.02</v>
      </c>
      <c r="G1421" s="136">
        <v>2.02</v>
      </c>
      <c r="H1421" s="136">
        <v>2.22</v>
      </c>
      <c r="I1421" s="135">
        <f t="shared" si="22"/>
        <v>2.12</v>
      </c>
    </row>
    <row r="1422" spans="2:9" ht="12.75">
      <c r="B1422">
        <v>1418</v>
      </c>
      <c r="C1422" s="136">
        <v>1.29</v>
      </c>
      <c r="D1422" s="136">
        <v>1.38</v>
      </c>
      <c r="E1422" s="136">
        <v>1.62</v>
      </c>
      <c r="F1422" s="136">
        <v>2.02</v>
      </c>
      <c r="G1422" s="136">
        <v>2.02</v>
      </c>
      <c r="H1422" s="136">
        <v>2.22</v>
      </c>
      <c r="I1422" s="135">
        <f t="shared" si="22"/>
        <v>2.12</v>
      </c>
    </row>
    <row r="1423" spans="2:9" ht="12.75">
      <c r="B1423">
        <v>1419</v>
      </c>
      <c r="C1423" s="136">
        <v>1.29</v>
      </c>
      <c r="D1423" s="136">
        <v>1.38</v>
      </c>
      <c r="E1423" s="136">
        <v>1.62</v>
      </c>
      <c r="F1423" s="136">
        <v>2.02</v>
      </c>
      <c r="G1423" s="136">
        <v>2.02</v>
      </c>
      <c r="H1423" s="136">
        <v>2.22</v>
      </c>
      <c r="I1423" s="135">
        <f t="shared" si="22"/>
        <v>2.12</v>
      </c>
    </row>
    <row r="1424" spans="2:9" ht="12.75">
      <c r="B1424">
        <v>1420</v>
      </c>
      <c r="C1424" s="136">
        <v>1.29</v>
      </c>
      <c r="D1424" s="136">
        <v>1.38</v>
      </c>
      <c r="E1424" s="136">
        <v>1.62</v>
      </c>
      <c r="F1424" s="136">
        <v>2.02</v>
      </c>
      <c r="G1424" s="136">
        <v>2.02</v>
      </c>
      <c r="H1424" s="136">
        <v>2.22</v>
      </c>
      <c r="I1424" s="135">
        <f t="shared" si="22"/>
        <v>2.12</v>
      </c>
    </row>
    <row r="1425" spans="2:9" ht="12.75">
      <c r="B1425">
        <v>1421</v>
      </c>
      <c r="C1425" s="136">
        <v>1.29</v>
      </c>
      <c r="D1425" s="136">
        <v>1.38</v>
      </c>
      <c r="E1425" s="136">
        <v>1.62</v>
      </c>
      <c r="F1425" s="136">
        <v>2.02</v>
      </c>
      <c r="G1425" s="136">
        <v>2.02</v>
      </c>
      <c r="H1425" s="136">
        <v>2.22</v>
      </c>
      <c r="I1425" s="135">
        <f t="shared" si="22"/>
        <v>2.12</v>
      </c>
    </row>
    <row r="1426" spans="2:9" ht="12.75">
      <c r="B1426">
        <v>1422</v>
      </c>
      <c r="C1426" s="136">
        <v>1.29</v>
      </c>
      <c r="D1426" s="136">
        <v>1.38</v>
      </c>
      <c r="E1426" s="136">
        <v>1.62</v>
      </c>
      <c r="F1426" s="136">
        <v>2.02</v>
      </c>
      <c r="G1426" s="136">
        <v>2.02</v>
      </c>
      <c r="H1426" s="136">
        <v>2.22</v>
      </c>
      <c r="I1426" s="135">
        <f t="shared" si="22"/>
        <v>2.12</v>
      </c>
    </row>
    <row r="1427" spans="2:9" ht="12.75">
      <c r="B1427">
        <v>1423</v>
      </c>
      <c r="C1427" s="136">
        <v>1.29</v>
      </c>
      <c r="D1427" s="136">
        <v>1.38</v>
      </c>
      <c r="E1427" s="136">
        <v>1.62</v>
      </c>
      <c r="F1427" s="136">
        <v>2.02</v>
      </c>
      <c r="G1427" s="136">
        <v>2.02</v>
      </c>
      <c r="H1427" s="136">
        <v>2.22</v>
      </c>
      <c r="I1427" s="135">
        <f t="shared" si="22"/>
        <v>2.12</v>
      </c>
    </row>
    <row r="1428" spans="2:9" ht="12.75">
      <c r="B1428">
        <v>1424</v>
      </c>
      <c r="C1428" s="136">
        <v>1.29</v>
      </c>
      <c r="D1428" s="136">
        <v>1.38</v>
      </c>
      <c r="E1428" s="136">
        <v>1.62</v>
      </c>
      <c r="F1428" s="136">
        <v>2.02</v>
      </c>
      <c r="G1428" s="136">
        <v>2.02</v>
      </c>
      <c r="H1428" s="136">
        <v>2.22</v>
      </c>
      <c r="I1428" s="135">
        <f t="shared" si="22"/>
        <v>2.12</v>
      </c>
    </row>
    <row r="1429" spans="2:9" ht="12.75">
      <c r="B1429">
        <v>1425</v>
      </c>
      <c r="C1429" s="136">
        <v>1.29</v>
      </c>
      <c r="D1429" s="136">
        <v>1.38</v>
      </c>
      <c r="E1429" s="136">
        <v>1.62</v>
      </c>
      <c r="F1429" s="136">
        <v>2.02</v>
      </c>
      <c r="G1429" s="136">
        <v>2.02</v>
      </c>
      <c r="H1429" s="136">
        <v>2.22</v>
      </c>
      <c r="I1429" s="135">
        <f t="shared" si="22"/>
        <v>2.12</v>
      </c>
    </row>
    <row r="1430" spans="2:9" ht="12.75">
      <c r="B1430">
        <v>1426</v>
      </c>
      <c r="C1430" s="136">
        <v>1.29</v>
      </c>
      <c r="D1430" s="136">
        <v>1.38</v>
      </c>
      <c r="E1430" s="136">
        <v>1.62</v>
      </c>
      <c r="F1430" s="136">
        <v>2.02</v>
      </c>
      <c r="G1430" s="136">
        <v>2.02</v>
      </c>
      <c r="H1430" s="136">
        <v>2.22</v>
      </c>
      <c r="I1430" s="135">
        <f t="shared" si="22"/>
        <v>2.12</v>
      </c>
    </row>
    <row r="1431" spans="2:9" ht="12.75">
      <c r="B1431">
        <v>1427</v>
      </c>
      <c r="C1431" s="136">
        <v>1.29</v>
      </c>
      <c r="D1431" s="136">
        <v>1.38</v>
      </c>
      <c r="E1431" s="136">
        <v>1.62</v>
      </c>
      <c r="F1431" s="136">
        <v>2.02</v>
      </c>
      <c r="G1431" s="136">
        <v>2.02</v>
      </c>
      <c r="H1431" s="136">
        <v>2.22</v>
      </c>
      <c r="I1431" s="135">
        <f t="shared" si="22"/>
        <v>2.12</v>
      </c>
    </row>
    <row r="1432" spans="2:9" ht="12.75">
      <c r="B1432">
        <v>1428</v>
      </c>
      <c r="C1432" s="136">
        <v>1.29</v>
      </c>
      <c r="D1432" s="136">
        <v>1.38</v>
      </c>
      <c r="E1432" s="136">
        <v>1.62</v>
      </c>
      <c r="F1432" s="136">
        <v>2.02</v>
      </c>
      <c r="G1432" s="136">
        <v>2.02</v>
      </c>
      <c r="H1432" s="136">
        <v>2.22</v>
      </c>
      <c r="I1432" s="135">
        <f t="shared" si="22"/>
        <v>2.12</v>
      </c>
    </row>
    <row r="1433" spans="2:9" ht="12.75">
      <c r="B1433">
        <v>1429</v>
      </c>
      <c r="C1433" s="136">
        <v>1.29</v>
      </c>
      <c r="D1433" s="136">
        <v>1.38</v>
      </c>
      <c r="E1433" s="136">
        <v>1.62</v>
      </c>
      <c r="F1433" s="136">
        <v>2.02</v>
      </c>
      <c r="G1433" s="136">
        <v>2.02</v>
      </c>
      <c r="H1433" s="136">
        <v>2.22</v>
      </c>
      <c r="I1433" s="135">
        <f t="shared" si="22"/>
        <v>2.12</v>
      </c>
    </row>
    <row r="1434" spans="2:9" ht="12.75">
      <c r="B1434">
        <v>1430</v>
      </c>
      <c r="C1434" s="136">
        <v>1.29</v>
      </c>
      <c r="D1434" s="136">
        <v>1.38</v>
      </c>
      <c r="E1434" s="136">
        <v>1.62</v>
      </c>
      <c r="F1434" s="136">
        <v>2.02</v>
      </c>
      <c r="G1434" s="136">
        <v>2.02</v>
      </c>
      <c r="H1434" s="136">
        <v>2.22</v>
      </c>
      <c r="I1434" s="135">
        <f t="shared" si="22"/>
        <v>2.12</v>
      </c>
    </row>
    <row r="1435" spans="2:9" ht="12.75">
      <c r="B1435">
        <v>1431</v>
      </c>
      <c r="C1435" s="136">
        <v>1.29</v>
      </c>
      <c r="D1435" s="136">
        <v>1.38</v>
      </c>
      <c r="E1435" s="136">
        <v>1.62</v>
      </c>
      <c r="F1435" s="136">
        <v>2.02</v>
      </c>
      <c r="G1435" s="136">
        <v>2.02</v>
      </c>
      <c r="H1435" s="136">
        <v>2.22</v>
      </c>
      <c r="I1435" s="135">
        <f t="shared" si="22"/>
        <v>2.12</v>
      </c>
    </row>
    <row r="1436" spans="2:9" ht="12.75">
      <c r="B1436">
        <v>1432</v>
      </c>
      <c r="C1436" s="136">
        <v>1.29</v>
      </c>
      <c r="D1436" s="136">
        <v>1.38</v>
      </c>
      <c r="E1436" s="136">
        <v>1.62</v>
      </c>
      <c r="F1436" s="136">
        <v>2.02</v>
      </c>
      <c r="G1436" s="136">
        <v>2.02</v>
      </c>
      <c r="H1436" s="136">
        <v>2.22</v>
      </c>
      <c r="I1436" s="135">
        <f t="shared" si="22"/>
        <v>2.12</v>
      </c>
    </row>
    <row r="1437" spans="2:9" ht="12.75">
      <c r="B1437">
        <v>1433</v>
      </c>
      <c r="C1437" s="136">
        <v>1.29</v>
      </c>
      <c r="D1437" s="136">
        <v>1.38</v>
      </c>
      <c r="E1437" s="136">
        <v>1.62</v>
      </c>
      <c r="F1437" s="136">
        <v>2.02</v>
      </c>
      <c r="G1437" s="136">
        <v>2.02</v>
      </c>
      <c r="H1437" s="136">
        <v>2.22</v>
      </c>
      <c r="I1437" s="135">
        <f t="shared" si="22"/>
        <v>2.12</v>
      </c>
    </row>
    <row r="1438" spans="2:9" ht="12.75">
      <c r="B1438">
        <v>1434</v>
      </c>
      <c r="C1438" s="136">
        <v>1.29</v>
      </c>
      <c r="D1438" s="136">
        <v>1.38</v>
      </c>
      <c r="E1438" s="136">
        <v>1.62</v>
      </c>
      <c r="F1438" s="136">
        <v>2.02</v>
      </c>
      <c r="G1438" s="136">
        <v>2.02</v>
      </c>
      <c r="H1438" s="136">
        <v>2.22</v>
      </c>
      <c r="I1438" s="135">
        <f t="shared" si="22"/>
        <v>2.12</v>
      </c>
    </row>
    <row r="1439" spans="2:9" ht="12.75">
      <c r="B1439">
        <v>1435</v>
      </c>
      <c r="C1439" s="136">
        <v>1.29</v>
      </c>
      <c r="D1439" s="136">
        <v>1.38</v>
      </c>
      <c r="E1439" s="136">
        <v>1.62</v>
      </c>
      <c r="F1439" s="136">
        <v>2.02</v>
      </c>
      <c r="G1439" s="136">
        <v>2.02</v>
      </c>
      <c r="H1439" s="136">
        <v>2.22</v>
      </c>
      <c r="I1439" s="135">
        <f t="shared" si="22"/>
        <v>2.12</v>
      </c>
    </row>
    <row r="1440" spans="2:9" ht="12.75">
      <c r="B1440">
        <v>1436</v>
      </c>
      <c r="C1440" s="136">
        <v>1.29</v>
      </c>
      <c r="D1440" s="136">
        <v>1.38</v>
      </c>
      <c r="E1440" s="136">
        <v>1.62</v>
      </c>
      <c r="F1440" s="136">
        <v>2.02</v>
      </c>
      <c r="G1440" s="136">
        <v>2.02</v>
      </c>
      <c r="H1440" s="136">
        <v>2.22</v>
      </c>
      <c r="I1440" s="135">
        <f t="shared" si="22"/>
        <v>2.12</v>
      </c>
    </row>
    <row r="1441" spans="2:9" ht="12.75">
      <c r="B1441">
        <v>1437</v>
      </c>
      <c r="C1441" s="136">
        <v>1.29</v>
      </c>
      <c r="D1441" s="136">
        <v>1.38</v>
      </c>
      <c r="E1441" s="136">
        <v>1.62</v>
      </c>
      <c r="F1441" s="136">
        <v>2.02</v>
      </c>
      <c r="G1441" s="136">
        <v>2.02</v>
      </c>
      <c r="H1441" s="136">
        <v>2.22</v>
      </c>
      <c r="I1441" s="135">
        <f t="shared" si="22"/>
        <v>2.12</v>
      </c>
    </row>
    <row r="1442" spans="2:9" ht="12.75">
      <c r="B1442">
        <v>1438</v>
      </c>
      <c r="C1442" s="136">
        <v>1.29</v>
      </c>
      <c r="D1442" s="136">
        <v>1.38</v>
      </c>
      <c r="E1442" s="136">
        <v>1.62</v>
      </c>
      <c r="F1442" s="136">
        <v>2.02</v>
      </c>
      <c r="G1442" s="136">
        <v>2.02</v>
      </c>
      <c r="H1442" s="136">
        <v>2.22</v>
      </c>
      <c r="I1442" s="135">
        <f t="shared" si="22"/>
        <v>2.12</v>
      </c>
    </row>
    <row r="1443" spans="2:9" ht="12.75">
      <c r="B1443">
        <v>1439</v>
      </c>
      <c r="C1443" s="136">
        <v>1.29</v>
      </c>
      <c r="D1443" s="136">
        <v>1.38</v>
      </c>
      <c r="E1443" s="136">
        <v>1.62</v>
      </c>
      <c r="F1443" s="136">
        <v>2.02</v>
      </c>
      <c r="G1443" s="136">
        <v>2.02</v>
      </c>
      <c r="H1443" s="136">
        <v>2.22</v>
      </c>
      <c r="I1443" s="135">
        <f t="shared" si="22"/>
        <v>2.12</v>
      </c>
    </row>
    <row r="1444" spans="2:9" ht="12.75">
      <c r="B1444">
        <v>1440</v>
      </c>
      <c r="C1444" s="136">
        <v>1.29</v>
      </c>
      <c r="D1444" s="136">
        <v>1.38</v>
      </c>
      <c r="E1444" s="136">
        <v>1.62</v>
      </c>
      <c r="F1444" s="136">
        <v>2.02</v>
      </c>
      <c r="G1444" s="136">
        <v>2.02</v>
      </c>
      <c r="H1444" s="136">
        <v>2.22</v>
      </c>
      <c r="I1444" s="135">
        <f t="shared" si="22"/>
        <v>2.12</v>
      </c>
    </row>
    <row r="1445" spans="2:9" ht="12.75">
      <c r="B1445">
        <v>1441</v>
      </c>
      <c r="C1445" s="136">
        <v>1.29</v>
      </c>
      <c r="D1445" s="136">
        <v>1.38</v>
      </c>
      <c r="E1445" s="136">
        <v>1.62</v>
      </c>
      <c r="F1445" s="136">
        <v>2.02</v>
      </c>
      <c r="G1445" s="136">
        <v>2.02</v>
      </c>
      <c r="H1445" s="136">
        <v>2.22</v>
      </c>
      <c r="I1445" s="135">
        <f t="shared" si="22"/>
        <v>2.12</v>
      </c>
    </row>
    <row r="1446" spans="2:9" ht="12.75">
      <c r="B1446">
        <v>1442</v>
      </c>
      <c r="C1446" s="136">
        <v>1.29</v>
      </c>
      <c r="D1446" s="136">
        <v>1.38</v>
      </c>
      <c r="E1446" s="136">
        <v>1.62</v>
      </c>
      <c r="F1446" s="136">
        <v>2.02</v>
      </c>
      <c r="G1446" s="136">
        <v>2.02</v>
      </c>
      <c r="H1446" s="136">
        <v>2.22</v>
      </c>
      <c r="I1446" s="135">
        <f t="shared" si="22"/>
        <v>2.12</v>
      </c>
    </row>
    <row r="1447" spans="2:9" ht="12.75">
      <c r="B1447">
        <v>1443</v>
      </c>
      <c r="C1447" s="136">
        <v>1.29</v>
      </c>
      <c r="D1447" s="136">
        <v>1.38</v>
      </c>
      <c r="E1447" s="136">
        <v>1.62</v>
      </c>
      <c r="F1447" s="136">
        <v>2.02</v>
      </c>
      <c r="G1447" s="136">
        <v>2.02</v>
      </c>
      <c r="H1447" s="136">
        <v>2.22</v>
      </c>
      <c r="I1447" s="135">
        <f t="shared" si="22"/>
        <v>2.12</v>
      </c>
    </row>
    <row r="1448" spans="2:9" ht="12.75">
      <c r="B1448">
        <v>1444</v>
      </c>
      <c r="C1448" s="136">
        <v>1.29</v>
      </c>
      <c r="D1448" s="136">
        <v>1.38</v>
      </c>
      <c r="E1448" s="136">
        <v>1.62</v>
      </c>
      <c r="F1448" s="136">
        <v>2.02</v>
      </c>
      <c r="G1448" s="136">
        <v>2.02</v>
      </c>
      <c r="H1448" s="136">
        <v>2.22</v>
      </c>
      <c r="I1448" s="135">
        <f t="shared" si="22"/>
        <v>2.12</v>
      </c>
    </row>
    <row r="1449" spans="2:9" ht="12.75">
      <c r="B1449">
        <v>1445</v>
      </c>
      <c r="C1449" s="136">
        <v>1.29</v>
      </c>
      <c r="D1449" s="136">
        <v>1.38</v>
      </c>
      <c r="E1449" s="136">
        <v>1.62</v>
      </c>
      <c r="F1449" s="136">
        <v>2.02</v>
      </c>
      <c r="G1449" s="136">
        <v>2.02</v>
      </c>
      <c r="H1449" s="136">
        <v>2.22</v>
      </c>
      <c r="I1449" s="135">
        <f t="shared" si="22"/>
        <v>2.12</v>
      </c>
    </row>
    <row r="1450" spans="2:9" ht="12.75">
      <c r="B1450">
        <v>1446</v>
      </c>
      <c r="C1450" s="136">
        <v>1.29</v>
      </c>
      <c r="D1450" s="136">
        <v>1.38</v>
      </c>
      <c r="E1450" s="136">
        <v>1.62</v>
      </c>
      <c r="F1450" s="136">
        <v>2.02</v>
      </c>
      <c r="G1450" s="136">
        <v>2.02</v>
      </c>
      <c r="H1450" s="136">
        <v>2.22</v>
      </c>
      <c r="I1450" s="135">
        <f t="shared" si="22"/>
        <v>2.12</v>
      </c>
    </row>
    <row r="1451" spans="2:9" ht="12.75">
      <c r="B1451">
        <v>1447</v>
      </c>
      <c r="C1451" s="136">
        <v>1.29</v>
      </c>
      <c r="D1451" s="136">
        <v>1.38</v>
      </c>
      <c r="E1451" s="136">
        <v>1.62</v>
      </c>
      <c r="F1451" s="136">
        <v>2.02</v>
      </c>
      <c r="G1451" s="136">
        <v>2.02</v>
      </c>
      <c r="H1451" s="136">
        <v>2.22</v>
      </c>
      <c r="I1451" s="135">
        <f t="shared" si="22"/>
        <v>2.12</v>
      </c>
    </row>
    <row r="1452" spans="2:9" ht="12.75">
      <c r="B1452">
        <v>1448</v>
      </c>
      <c r="C1452" s="136">
        <v>1.29</v>
      </c>
      <c r="D1452" s="136">
        <v>1.38</v>
      </c>
      <c r="E1452" s="136">
        <v>1.62</v>
      </c>
      <c r="F1452" s="136">
        <v>2.02</v>
      </c>
      <c r="G1452" s="136">
        <v>2.02</v>
      </c>
      <c r="H1452" s="136">
        <v>2.22</v>
      </c>
      <c r="I1452" s="135">
        <f t="shared" si="22"/>
        <v>2.12</v>
      </c>
    </row>
    <row r="1453" spans="2:9" ht="12.75">
      <c r="B1453">
        <v>1449</v>
      </c>
      <c r="C1453" s="136">
        <v>1.29</v>
      </c>
      <c r="D1453" s="136">
        <v>1.38</v>
      </c>
      <c r="E1453" s="136">
        <v>1.62</v>
      </c>
      <c r="F1453" s="136">
        <v>2.02</v>
      </c>
      <c r="G1453" s="136">
        <v>2.02</v>
      </c>
      <c r="H1453" s="136">
        <v>2.22</v>
      </c>
      <c r="I1453" s="135">
        <f t="shared" si="22"/>
        <v>2.12</v>
      </c>
    </row>
    <row r="1454" spans="2:9" ht="12.75">
      <c r="B1454">
        <v>1450</v>
      </c>
      <c r="C1454" s="136">
        <v>1.29</v>
      </c>
      <c r="D1454" s="136">
        <v>1.38</v>
      </c>
      <c r="E1454" s="136">
        <v>1.62</v>
      </c>
      <c r="F1454" s="136">
        <v>2.02</v>
      </c>
      <c r="G1454" s="136">
        <v>2.02</v>
      </c>
      <c r="H1454" s="136">
        <v>2.22</v>
      </c>
      <c r="I1454" s="135">
        <f t="shared" si="22"/>
        <v>2.12</v>
      </c>
    </row>
    <row r="1455" spans="2:9" ht="12.75">
      <c r="B1455">
        <v>1451</v>
      </c>
      <c r="C1455" s="136">
        <v>1.29</v>
      </c>
      <c r="D1455" s="136">
        <v>1.38</v>
      </c>
      <c r="E1455" s="136">
        <v>1.62</v>
      </c>
      <c r="F1455" s="136">
        <v>2.02</v>
      </c>
      <c r="G1455" s="136">
        <v>2.02</v>
      </c>
      <c r="H1455" s="136">
        <v>2.22</v>
      </c>
      <c r="I1455" s="135">
        <f t="shared" si="22"/>
        <v>2.12</v>
      </c>
    </row>
    <row r="1456" spans="2:9" ht="12.75">
      <c r="B1456">
        <v>1452</v>
      </c>
      <c r="C1456" s="136">
        <v>1.29</v>
      </c>
      <c r="D1456" s="136">
        <v>1.38</v>
      </c>
      <c r="E1456" s="136">
        <v>1.62</v>
      </c>
      <c r="F1456" s="136">
        <v>2.02</v>
      </c>
      <c r="G1456" s="136">
        <v>2.02</v>
      </c>
      <c r="H1456" s="136">
        <v>2.22</v>
      </c>
      <c r="I1456" s="135">
        <f t="shared" si="22"/>
        <v>2.12</v>
      </c>
    </row>
    <row r="1457" spans="2:9" ht="12.75">
      <c r="B1457">
        <v>1453</v>
      </c>
      <c r="C1457" s="136">
        <v>1.29</v>
      </c>
      <c r="D1457" s="136">
        <v>1.38</v>
      </c>
      <c r="E1457" s="136">
        <v>1.62</v>
      </c>
      <c r="F1457" s="136">
        <v>2.02</v>
      </c>
      <c r="G1457" s="136">
        <v>2.02</v>
      </c>
      <c r="H1457" s="136">
        <v>2.22</v>
      </c>
      <c r="I1457" s="135">
        <f t="shared" si="22"/>
        <v>2.12</v>
      </c>
    </row>
    <row r="1458" spans="2:9" ht="12.75">
      <c r="B1458">
        <v>1454</v>
      </c>
      <c r="C1458" s="136">
        <v>1.29</v>
      </c>
      <c r="D1458" s="136">
        <v>1.38</v>
      </c>
      <c r="E1458" s="136">
        <v>1.62</v>
      </c>
      <c r="F1458" s="136">
        <v>2.02</v>
      </c>
      <c r="G1458" s="136">
        <v>2.02</v>
      </c>
      <c r="H1458" s="136">
        <v>2.22</v>
      </c>
      <c r="I1458" s="135">
        <f t="shared" si="22"/>
        <v>2.12</v>
      </c>
    </row>
    <row r="1459" spans="2:9" ht="12.75">
      <c r="B1459">
        <v>1455</v>
      </c>
      <c r="C1459" s="136">
        <v>1.29</v>
      </c>
      <c r="D1459" s="136">
        <v>1.38</v>
      </c>
      <c r="E1459" s="136">
        <v>1.62</v>
      </c>
      <c r="F1459" s="136">
        <v>2.02</v>
      </c>
      <c r="G1459" s="136">
        <v>2.02</v>
      </c>
      <c r="H1459" s="136">
        <v>2.22</v>
      </c>
      <c r="I1459" s="135">
        <f t="shared" si="22"/>
        <v>2.12</v>
      </c>
    </row>
    <row r="1460" spans="2:9" ht="12.75">
      <c r="B1460">
        <v>1456</v>
      </c>
      <c r="C1460" s="136">
        <v>1.29</v>
      </c>
      <c r="D1460" s="136">
        <v>1.38</v>
      </c>
      <c r="E1460" s="136">
        <v>1.62</v>
      </c>
      <c r="F1460" s="136">
        <v>2.02</v>
      </c>
      <c r="G1460" s="136">
        <v>2.02</v>
      </c>
      <c r="H1460" s="136">
        <v>2.22</v>
      </c>
      <c r="I1460" s="135">
        <f t="shared" si="22"/>
        <v>2.12</v>
      </c>
    </row>
    <row r="1461" spans="2:9" ht="12.75">
      <c r="B1461">
        <v>1457</v>
      </c>
      <c r="C1461" s="136">
        <v>1.29</v>
      </c>
      <c r="D1461" s="136">
        <v>1.38</v>
      </c>
      <c r="E1461" s="136">
        <v>1.62</v>
      </c>
      <c r="F1461" s="136">
        <v>2.02</v>
      </c>
      <c r="G1461" s="136">
        <v>2.02</v>
      </c>
      <c r="H1461" s="136">
        <v>2.22</v>
      </c>
      <c r="I1461" s="135">
        <f t="shared" si="22"/>
        <v>2.12</v>
      </c>
    </row>
    <row r="1462" spans="2:9" ht="12.75">
      <c r="B1462">
        <v>1458</v>
      </c>
      <c r="C1462" s="136">
        <v>1.29</v>
      </c>
      <c r="D1462" s="136">
        <v>1.38</v>
      </c>
      <c r="E1462" s="136">
        <v>1.62</v>
      </c>
      <c r="F1462" s="136">
        <v>2.02</v>
      </c>
      <c r="G1462" s="136">
        <v>2.02</v>
      </c>
      <c r="H1462" s="136">
        <v>2.22</v>
      </c>
      <c r="I1462" s="135">
        <f t="shared" si="22"/>
        <v>2.12</v>
      </c>
    </row>
    <row r="1463" spans="2:9" ht="12.75">
      <c r="B1463">
        <v>1459</v>
      </c>
      <c r="C1463" s="136">
        <v>1.29</v>
      </c>
      <c r="D1463" s="136">
        <v>1.38</v>
      </c>
      <c r="E1463" s="136">
        <v>1.62</v>
      </c>
      <c r="F1463" s="136">
        <v>2.02</v>
      </c>
      <c r="G1463" s="136">
        <v>2.02</v>
      </c>
      <c r="H1463" s="136">
        <v>2.22</v>
      </c>
      <c r="I1463" s="135">
        <f t="shared" si="22"/>
        <v>2.12</v>
      </c>
    </row>
    <row r="1464" spans="2:9" ht="12.75">
      <c r="B1464">
        <v>1460</v>
      </c>
      <c r="C1464" s="136">
        <v>1.29</v>
      </c>
      <c r="D1464" s="136">
        <v>1.38</v>
      </c>
      <c r="E1464" s="136">
        <v>1.62</v>
      </c>
      <c r="F1464" s="136">
        <v>2.02</v>
      </c>
      <c r="G1464" s="136">
        <v>2.02</v>
      </c>
      <c r="H1464" s="136">
        <v>2.22</v>
      </c>
      <c r="I1464" s="135">
        <f t="shared" si="22"/>
        <v>2.12</v>
      </c>
    </row>
    <row r="1465" spans="2:9" ht="12.75">
      <c r="B1465">
        <v>1461</v>
      </c>
      <c r="C1465" s="136">
        <v>1.29</v>
      </c>
      <c r="D1465" s="136">
        <v>1.38</v>
      </c>
      <c r="E1465" s="136">
        <v>1.62</v>
      </c>
      <c r="F1465" s="136">
        <v>2.02</v>
      </c>
      <c r="G1465" s="136">
        <v>2.02</v>
      </c>
      <c r="H1465" s="136">
        <v>2.22</v>
      </c>
      <c r="I1465" s="135">
        <f t="shared" si="22"/>
        <v>2.12</v>
      </c>
    </row>
    <row r="1466" spans="2:9" ht="12.75">
      <c r="B1466">
        <v>1462</v>
      </c>
      <c r="C1466" s="136">
        <v>1.29</v>
      </c>
      <c r="D1466" s="136">
        <v>1.38</v>
      </c>
      <c r="E1466" s="136">
        <v>1.62</v>
      </c>
      <c r="F1466" s="136">
        <v>2.02</v>
      </c>
      <c r="G1466" s="136">
        <v>2.02</v>
      </c>
      <c r="H1466" s="136">
        <v>2.22</v>
      </c>
      <c r="I1466" s="135">
        <f t="shared" si="22"/>
        <v>2.12</v>
      </c>
    </row>
    <row r="1467" spans="2:9" ht="12.75">
      <c r="B1467">
        <v>1463</v>
      </c>
      <c r="C1467" s="136">
        <v>1.29</v>
      </c>
      <c r="D1467" s="136">
        <v>1.38</v>
      </c>
      <c r="E1467" s="136">
        <v>1.62</v>
      </c>
      <c r="F1467" s="136">
        <v>2.02</v>
      </c>
      <c r="G1467" s="136">
        <v>2.02</v>
      </c>
      <c r="H1467" s="136">
        <v>2.22</v>
      </c>
      <c r="I1467" s="135">
        <f t="shared" si="22"/>
        <v>2.12</v>
      </c>
    </row>
    <row r="1468" spans="2:9" ht="12.75">
      <c r="B1468">
        <v>1464</v>
      </c>
      <c r="C1468" s="136">
        <v>1.29</v>
      </c>
      <c r="D1468" s="136">
        <v>1.38</v>
      </c>
      <c r="E1468" s="136">
        <v>1.62</v>
      </c>
      <c r="F1468" s="136">
        <v>2.02</v>
      </c>
      <c r="G1468" s="136">
        <v>2.02</v>
      </c>
      <c r="H1468" s="136">
        <v>2.22</v>
      </c>
      <c r="I1468" s="135">
        <f t="shared" si="22"/>
        <v>2.12</v>
      </c>
    </row>
    <row r="1469" spans="2:9" ht="12.75">
      <c r="B1469">
        <v>1465</v>
      </c>
      <c r="C1469" s="136">
        <v>1.29</v>
      </c>
      <c r="D1469" s="136">
        <v>1.38</v>
      </c>
      <c r="E1469" s="136">
        <v>1.62</v>
      </c>
      <c r="F1469" s="136">
        <v>2.02</v>
      </c>
      <c r="G1469" s="136">
        <v>2.02</v>
      </c>
      <c r="H1469" s="136">
        <v>2.22</v>
      </c>
      <c r="I1469" s="135">
        <f t="shared" si="22"/>
        <v>2.12</v>
      </c>
    </row>
    <row r="1470" spans="2:9" ht="12.75">
      <c r="B1470">
        <v>1466</v>
      </c>
      <c r="C1470" s="136">
        <v>1.29</v>
      </c>
      <c r="D1470" s="136">
        <v>1.38</v>
      </c>
      <c r="E1470" s="136">
        <v>1.62</v>
      </c>
      <c r="F1470" s="136">
        <v>2.02</v>
      </c>
      <c r="G1470" s="136">
        <v>2.02</v>
      </c>
      <c r="H1470" s="136">
        <v>2.22</v>
      </c>
      <c r="I1470" s="135">
        <f t="shared" si="22"/>
        <v>2.12</v>
      </c>
    </row>
    <row r="1471" spans="2:9" ht="12.75">
      <c r="B1471">
        <v>1467</v>
      </c>
      <c r="C1471" s="136">
        <v>1.29</v>
      </c>
      <c r="D1471" s="136">
        <v>1.38</v>
      </c>
      <c r="E1471" s="136">
        <v>1.62</v>
      </c>
      <c r="F1471" s="136">
        <v>2.02</v>
      </c>
      <c r="G1471" s="136">
        <v>2.02</v>
      </c>
      <c r="H1471" s="136">
        <v>2.22</v>
      </c>
      <c r="I1471" s="135">
        <f t="shared" si="22"/>
        <v>2.12</v>
      </c>
    </row>
    <row r="1472" spans="2:9" ht="12.75">
      <c r="B1472">
        <v>1468</v>
      </c>
      <c r="C1472" s="136">
        <v>1.29</v>
      </c>
      <c r="D1472" s="136">
        <v>1.38</v>
      </c>
      <c r="E1472" s="136">
        <v>1.62</v>
      </c>
      <c r="F1472" s="136">
        <v>2.02</v>
      </c>
      <c r="G1472" s="136">
        <v>2.02</v>
      </c>
      <c r="H1472" s="136">
        <v>2.22</v>
      </c>
      <c r="I1472" s="135">
        <f t="shared" si="22"/>
        <v>2.12</v>
      </c>
    </row>
    <row r="1473" spans="2:9" ht="12.75">
      <c r="B1473">
        <v>1469</v>
      </c>
      <c r="C1473" s="136">
        <v>1.29</v>
      </c>
      <c r="D1473" s="136">
        <v>1.38</v>
      </c>
      <c r="E1473" s="136">
        <v>1.62</v>
      </c>
      <c r="F1473" s="136">
        <v>2.02</v>
      </c>
      <c r="G1473" s="136">
        <v>2.02</v>
      </c>
      <c r="H1473" s="136">
        <v>2.22</v>
      </c>
      <c r="I1473" s="135">
        <f t="shared" si="22"/>
        <v>2.12</v>
      </c>
    </row>
    <row r="1474" spans="2:9" ht="12.75">
      <c r="B1474">
        <v>1470</v>
      </c>
      <c r="C1474" s="136">
        <v>1.29</v>
      </c>
      <c r="D1474" s="136">
        <v>1.38</v>
      </c>
      <c r="E1474" s="136">
        <v>1.62</v>
      </c>
      <c r="F1474" s="136">
        <v>2.02</v>
      </c>
      <c r="G1474" s="136">
        <v>2.02</v>
      </c>
      <c r="H1474" s="136">
        <v>2.22</v>
      </c>
      <c r="I1474" s="135">
        <f t="shared" si="22"/>
        <v>2.12</v>
      </c>
    </row>
    <row r="1475" spans="2:9" ht="12.75">
      <c r="B1475">
        <v>1471</v>
      </c>
      <c r="C1475" s="136">
        <v>1.29</v>
      </c>
      <c r="D1475" s="136">
        <v>1.38</v>
      </c>
      <c r="E1475" s="136">
        <v>1.62</v>
      </c>
      <c r="F1475" s="136">
        <v>2.02</v>
      </c>
      <c r="G1475" s="136">
        <v>2.02</v>
      </c>
      <c r="H1475" s="136">
        <v>2.22</v>
      </c>
      <c r="I1475" s="135">
        <f t="shared" si="22"/>
        <v>2.12</v>
      </c>
    </row>
    <row r="1476" spans="2:9" ht="12.75">
      <c r="B1476">
        <v>1472</v>
      </c>
      <c r="C1476" s="136">
        <v>1.29</v>
      </c>
      <c r="D1476" s="136">
        <v>1.38</v>
      </c>
      <c r="E1476" s="136">
        <v>1.62</v>
      </c>
      <c r="F1476" s="136">
        <v>2.02</v>
      </c>
      <c r="G1476" s="136">
        <v>2.02</v>
      </c>
      <c r="H1476" s="136">
        <v>2.22</v>
      </c>
      <c r="I1476" s="135">
        <f t="shared" si="22"/>
        <v>2.12</v>
      </c>
    </row>
    <row r="1477" spans="2:9" ht="12.75">
      <c r="B1477">
        <v>1473</v>
      </c>
      <c r="C1477" s="136">
        <v>1.29</v>
      </c>
      <c r="D1477" s="136">
        <v>1.38</v>
      </c>
      <c r="E1477" s="136">
        <v>1.62</v>
      </c>
      <c r="F1477" s="136">
        <v>2.02</v>
      </c>
      <c r="G1477" s="136">
        <v>2.02</v>
      </c>
      <c r="H1477" s="136">
        <v>2.22</v>
      </c>
      <c r="I1477" s="135">
        <f aca="true" t="shared" si="23" ref="I1477:I1540">AVERAGE(F1477,H1477)</f>
        <v>2.12</v>
      </c>
    </row>
    <row r="1478" spans="2:9" ht="12.75">
      <c r="B1478">
        <v>1474</v>
      </c>
      <c r="C1478" s="136">
        <v>1.29</v>
      </c>
      <c r="D1478" s="136">
        <v>1.38</v>
      </c>
      <c r="E1478" s="136">
        <v>1.62</v>
      </c>
      <c r="F1478" s="136">
        <v>2.02</v>
      </c>
      <c r="G1478" s="136">
        <v>2.02</v>
      </c>
      <c r="H1478" s="136">
        <v>2.22</v>
      </c>
      <c r="I1478" s="135">
        <f t="shared" si="23"/>
        <v>2.12</v>
      </c>
    </row>
    <row r="1479" spans="2:9" ht="12.75">
      <c r="B1479">
        <v>1475</v>
      </c>
      <c r="C1479" s="136">
        <v>1.29</v>
      </c>
      <c r="D1479" s="136">
        <v>1.38</v>
      </c>
      <c r="E1479" s="136">
        <v>1.62</v>
      </c>
      <c r="F1479" s="136">
        <v>2.02</v>
      </c>
      <c r="G1479" s="136">
        <v>2.02</v>
      </c>
      <c r="H1479" s="136">
        <v>2.22</v>
      </c>
      <c r="I1479" s="135">
        <f t="shared" si="23"/>
        <v>2.12</v>
      </c>
    </row>
    <row r="1480" spans="2:9" ht="12.75">
      <c r="B1480">
        <v>1476</v>
      </c>
      <c r="C1480" s="136">
        <v>1.29</v>
      </c>
      <c r="D1480" s="136">
        <v>1.38</v>
      </c>
      <c r="E1480" s="136">
        <v>1.62</v>
      </c>
      <c r="F1480" s="136">
        <v>2.02</v>
      </c>
      <c r="G1480" s="136">
        <v>2.02</v>
      </c>
      <c r="H1480" s="136">
        <v>2.22</v>
      </c>
      <c r="I1480" s="135">
        <f t="shared" si="23"/>
        <v>2.12</v>
      </c>
    </row>
    <row r="1481" spans="2:9" ht="12.75">
      <c r="B1481">
        <v>1477</v>
      </c>
      <c r="C1481" s="136">
        <v>1.29</v>
      </c>
      <c r="D1481" s="136">
        <v>1.38</v>
      </c>
      <c r="E1481" s="136">
        <v>1.62</v>
      </c>
      <c r="F1481" s="136">
        <v>2.02</v>
      </c>
      <c r="G1481" s="136">
        <v>2.02</v>
      </c>
      <c r="H1481" s="136">
        <v>2.22</v>
      </c>
      <c r="I1481" s="135">
        <f t="shared" si="23"/>
        <v>2.12</v>
      </c>
    </row>
    <row r="1482" spans="2:9" ht="12.75">
      <c r="B1482">
        <v>1478</v>
      </c>
      <c r="C1482" s="136">
        <v>1.29</v>
      </c>
      <c r="D1482" s="136">
        <v>1.38</v>
      </c>
      <c r="E1482" s="136">
        <v>1.62</v>
      </c>
      <c r="F1482" s="136">
        <v>2.02</v>
      </c>
      <c r="G1482" s="136">
        <v>2.02</v>
      </c>
      <c r="H1482" s="136">
        <v>2.22</v>
      </c>
      <c r="I1482" s="135">
        <f t="shared" si="23"/>
        <v>2.12</v>
      </c>
    </row>
    <row r="1483" spans="2:9" ht="12.75">
      <c r="B1483">
        <v>1479</v>
      </c>
      <c r="C1483" s="136">
        <v>1.29</v>
      </c>
      <c r="D1483" s="136">
        <v>1.38</v>
      </c>
      <c r="E1483" s="136">
        <v>1.62</v>
      </c>
      <c r="F1483" s="136">
        <v>2.02</v>
      </c>
      <c r="G1483" s="136">
        <v>2.02</v>
      </c>
      <c r="H1483" s="136">
        <v>2.22</v>
      </c>
      <c r="I1483" s="135">
        <f t="shared" si="23"/>
        <v>2.12</v>
      </c>
    </row>
    <row r="1484" spans="2:9" ht="12.75">
      <c r="B1484">
        <v>1480</v>
      </c>
      <c r="C1484" s="136">
        <v>1.29</v>
      </c>
      <c r="D1484" s="136">
        <v>1.38</v>
      </c>
      <c r="E1484" s="136">
        <v>1.62</v>
      </c>
      <c r="F1484" s="136">
        <v>2.02</v>
      </c>
      <c r="G1484" s="136">
        <v>2.02</v>
      </c>
      <c r="H1484" s="136">
        <v>2.22</v>
      </c>
      <c r="I1484" s="135">
        <f t="shared" si="23"/>
        <v>2.12</v>
      </c>
    </row>
    <row r="1485" spans="2:9" ht="12.75">
      <c r="B1485">
        <v>1481</v>
      </c>
      <c r="C1485" s="136">
        <v>1.29</v>
      </c>
      <c r="D1485" s="136">
        <v>1.38</v>
      </c>
      <c r="E1485" s="136">
        <v>1.62</v>
      </c>
      <c r="F1485" s="136">
        <v>2.02</v>
      </c>
      <c r="G1485" s="136">
        <v>2.02</v>
      </c>
      <c r="H1485" s="136">
        <v>2.22</v>
      </c>
      <c r="I1485" s="135">
        <f t="shared" si="23"/>
        <v>2.12</v>
      </c>
    </row>
    <row r="1486" spans="2:9" ht="12.75">
      <c r="B1486">
        <v>1482</v>
      </c>
      <c r="C1486" s="136">
        <v>1.29</v>
      </c>
      <c r="D1486" s="136">
        <v>1.38</v>
      </c>
      <c r="E1486" s="136">
        <v>1.62</v>
      </c>
      <c r="F1486" s="136">
        <v>2.02</v>
      </c>
      <c r="G1486" s="136">
        <v>2.02</v>
      </c>
      <c r="H1486" s="136">
        <v>2.22</v>
      </c>
      <c r="I1486" s="135">
        <f t="shared" si="23"/>
        <v>2.12</v>
      </c>
    </row>
    <row r="1487" spans="2:9" ht="12.75">
      <c r="B1487">
        <v>1483</v>
      </c>
      <c r="C1487" s="136">
        <v>1.29</v>
      </c>
      <c r="D1487" s="136">
        <v>1.38</v>
      </c>
      <c r="E1487" s="136">
        <v>1.62</v>
      </c>
      <c r="F1487" s="136">
        <v>2.02</v>
      </c>
      <c r="G1487" s="136">
        <v>2.02</v>
      </c>
      <c r="H1487" s="136">
        <v>2.22</v>
      </c>
      <c r="I1487" s="135">
        <f t="shared" si="23"/>
        <v>2.12</v>
      </c>
    </row>
    <row r="1488" spans="2:9" ht="12.75">
      <c r="B1488">
        <v>1484</v>
      </c>
      <c r="C1488" s="136">
        <v>1.29</v>
      </c>
      <c r="D1488" s="136">
        <v>1.38</v>
      </c>
      <c r="E1488" s="136">
        <v>1.62</v>
      </c>
      <c r="F1488" s="136">
        <v>2.02</v>
      </c>
      <c r="G1488" s="136">
        <v>2.02</v>
      </c>
      <c r="H1488" s="136">
        <v>2.22</v>
      </c>
      <c r="I1488" s="135">
        <f t="shared" si="23"/>
        <v>2.12</v>
      </c>
    </row>
    <row r="1489" spans="2:9" ht="12.75">
      <c r="B1489">
        <v>1485</v>
      </c>
      <c r="C1489" s="136">
        <v>1.29</v>
      </c>
      <c r="D1489" s="136">
        <v>1.38</v>
      </c>
      <c r="E1489" s="136">
        <v>1.62</v>
      </c>
      <c r="F1489" s="136">
        <v>2.02</v>
      </c>
      <c r="G1489" s="136">
        <v>2.02</v>
      </c>
      <c r="H1489" s="136">
        <v>2.22</v>
      </c>
      <c r="I1489" s="135">
        <f t="shared" si="23"/>
        <v>2.12</v>
      </c>
    </row>
    <row r="1490" spans="2:9" ht="12.75">
      <c r="B1490">
        <v>1486</v>
      </c>
      <c r="C1490" s="136">
        <v>1.29</v>
      </c>
      <c r="D1490" s="136">
        <v>1.38</v>
      </c>
      <c r="E1490" s="136">
        <v>1.62</v>
      </c>
      <c r="F1490" s="136">
        <v>2.02</v>
      </c>
      <c r="G1490" s="136">
        <v>2.02</v>
      </c>
      <c r="H1490" s="136">
        <v>2.22</v>
      </c>
      <c r="I1490" s="135">
        <f t="shared" si="23"/>
        <v>2.12</v>
      </c>
    </row>
    <row r="1491" spans="2:9" ht="12.75">
      <c r="B1491">
        <v>1487</v>
      </c>
      <c r="C1491" s="136">
        <v>1.29</v>
      </c>
      <c r="D1491" s="136">
        <v>1.38</v>
      </c>
      <c r="E1491" s="136">
        <v>1.62</v>
      </c>
      <c r="F1491" s="136">
        <v>2.02</v>
      </c>
      <c r="G1491" s="136">
        <v>2.02</v>
      </c>
      <c r="H1491" s="136">
        <v>2.22</v>
      </c>
      <c r="I1491" s="135">
        <f t="shared" si="23"/>
        <v>2.12</v>
      </c>
    </row>
    <row r="1492" spans="2:9" ht="12.75">
      <c r="B1492">
        <v>1488</v>
      </c>
      <c r="C1492" s="136">
        <v>1.29</v>
      </c>
      <c r="D1492" s="136">
        <v>1.38</v>
      </c>
      <c r="E1492" s="136">
        <v>1.62</v>
      </c>
      <c r="F1492" s="136">
        <v>2.02</v>
      </c>
      <c r="G1492" s="136">
        <v>2.02</v>
      </c>
      <c r="H1492" s="136">
        <v>2.22</v>
      </c>
      <c r="I1492" s="135">
        <f t="shared" si="23"/>
        <v>2.12</v>
      </c>
    </row>
    <row r="1493" spans="2:9" ht="12.75">
      <c r="B1493">
        <v>1489</v>
      </c>
      <c r="C1493" s="136">
        <v>1.29</v>
      </c>
      <c r="D1493" s="136">
        <v>1.38</v>
      </c>
      <c r="E1493" s="136">
        <v>1.62</v>
      </c>
      <c r="F1493" s="136">
        <v>2.02</v>
      </c>
      <c r="G1493" s="136">
        <v>2.02</v>
      </c>
      <c r="H1493" s="136">
        <v>2.22</v>
      </c>
      <c r="I1493" s="135">
        <f t="shared" si="23"/>
        <v>2.12</v>
      </c>
    </row>
    <row r="1494" spans="2:9" ht="12.75">
      <c r="B1494">
        <v>1490</v>
      </c>
      <c r="C1494" s="136">
        <v>1.29</v>
      </c>
      <c r="D1494" s="136">
        <v>1.38</v>
      </c>
      <c r="E1494" s="136">
        <v>1.62</v>
      </c>
      <c r="F1494" s="136">
        <v>2.02</v>
      </c>
      <c r="G1494" s="136">
        <v>2.02</v>
      </c>
      <c r="H1494" s="136">
        <v>2.22</v>
      </c>
      <c r="I1494" s="135">
        <f t="shared" si="23"/>
        <v>2.12</v>
      </c>
    </row>
    <row r="1495" spans="2:9" ht="12.75">
      <c r="B1495">
        <v>1491</v>
      </c>
      <c r="C1495" s="136">
        <v>1.29</v>
      </c>
      <c r="D1495" s="136">
        <v>1.38</v>
      </c>
      <c r="E1495" s="136">
        <v>1.62</v>
      </c>
      <c r="F1495" s="136">
        <v>2.02</v>
      </c>
      <c r="G1495" s="136">
        <v>2.02</v>
      </c>
      <c r="H1495" s="136">
        <v>2.22</v>
      </c>
      <c r="I1495" s="135">
        <f t="shared" si="23"/>
        <v>2.12</v>
      </c>
    </row>
    <row r="1496" spans="2:9" ht="12.75">
      <c r="B1496">
        <v>1492</v>
      </c>
      <c r="C1496" s="136">
        <v>1.29</v>
      </c>
      <c r="D1496" s="136">
        <v>1.38</v>
      </c>
      <c r="E1496" s="136">
        <v>1.62</v>
      </c>
      <c r="F1496" s="136">
        <v>2.02</v>
      </c>
      <c r="G1496" s="136">
        <v>2.02</v>
      </c>
      <c r="H1496" s="136">
        <v>2.22</v>
      </c>
      <c r="I1496" s="135">
        <f t="shared" si="23"/>
        <v>2.12</v>
      </c>
    </row>
    <row r="1497" spans="2:9" ht="12.75">
      <c r="B1497">
        <v>1493</v>
      </c>
      <c r="C1497" s="136">
        <v>1.29</v>
      </c>
      <c r="D1497" s="136">
        <v>1.38</v>
      </c>
      <c r="E1497" s="136">
        <v>1.62</v>
      </c>
      <c r="F1497" s="136">
        <v>2.02</v>
      </c>
      <c r="G1497" s="136">
        <v>2.02</v>
      </c>
      <c r="H1497" s="136">
        <v>2.22</v>
      </c>
      <c r="I1497" s="135">
        <f t="shared" si="23"/>
        <v>2.12</v>
      </c>
    </row>
    <row r="1498" spans="2:9" ht="12.75">
      <c r="B1498">
        <v>1494</v>
      </c>
      <c r="C1498" s="136">
        <v>1.29</v>
      </c>
      <c r="D1498" s="136">
        <v>1.38</v>
      </c>
      <c r="E1498" s="136">
        <v>1.62</v>
      </c>
      <c r="F1498" s="136">
        <v>2.02</v>
      </c>
      <c r="G1498" s="136">
        <v>2.02</v>
      </c>
      <c r="H1498" s="136">
        <v>2.22</v>
      </c>
      <c r="I1498" s="135">
        <f t="shared" si="23"/>
        <v>2.12</v>
      </c>
    </row>
    <row r="1499" spans="2:9" ht="12.75">
      <c r="B1499">
        <v>1495</v>
      </c>
      <c r="C1499" s="136">
        <v>1.29</v>
      </c>
      <c r="D1499" s="136">
        <v>1.38</v>
      </c>
      <c r="E1499" s="136">
        <v>1.62</v>
      </c>
      <c r="F1499" s="136">
        <v>2.02</v>
      </c>
      <c r="G1499" s="136">
        <v>2.02</v>
      </c>
      <c r="H1499" s="136">
        <v>2.22</v>
      </c>
      <c r="I1499" s="135">
        <f t="shared" si="23"/>
        <v>2.12</v>
      </c>
    </row>
    <row r="1500" spans="2:9" ht="12.75">
      <c r="B1500">
        <v>1496</v>
      </c>
      <c r="C1500" s="136">
        <v>1.29</v>
      </c>
      <c r="D1500" s="136">
        <v>1.38</v>
      </c>
      <c r="E1500" s="136">
        <v>1.62</v>
      </c>
      <c r="F1500" s="136">
        <v>2.02</v>
      </c>
      <c r="G1500" s="136">
        <v>2.02</v>
      </c>
      <c r="H1500" s="136">
        <v>2.22</v>
      </c>
      <c r="I1500" s="135">
        <f t="shared" si="23"/>
        <v>2.12</v>
      </c>
    </row>
    <row r="1501" spans="2:9" ht="12.75">
      <c r="B1501">
        <v>1497</v>
      </c>
      <c r="C1501" s="136">
        <v>1.29</v>
      </c>
      <c r="D1501" s="136">
        <v>1.38</v>
      </c>
      <c r="E1501" s="136">
        <v>1.62</v>
      </c>
      <c r="F1501" s="136">
        <v>2.02</v>
      </c>
      <c r="G1501" s="136">
        <v>2.02</v>
      </c>
      <c r="H1501" s="136">
        <v>2.22</v>
      </c>
      <c r="I1501" s="135">
        <f t="shared" si="23"/>
        <v>2.12</v>
      </c>
    </row>
    <row r="1502" spans="2:9" ht="12.75">
      <c r="B1502">
        <v>1498</v>
      </c>
      <c r="C1502" s="136">
        <v>1.29</v>
      </c>
      <c r="D1502" s="136">
        <v>1.38</v>
      </c>
      <c r="E1502" s="136">
        <v>1.62</v>
      </c>
      <c r="F1502" s="136">
        <v>2.02</v>
      </c>
      <c r="G1502" s="136">
        <v>2.02</v>
      </c>
      <c r="H1502" s="136">
        <v>2.22</v>
      </c>
      <c r="I1502" s="135">
        <f t="shared" si="23"/>
        <v>2.12</v>
      </c>
    </row>
    <row r="1503" spans="2:9" ht="12.75">
      <c r="B1503">
        <v>1499</v>
      </c>
      <c r="C1503" s="136">
        <v>1.29</v>
      </c>
      <c r="D1503" s="136">
        <v>1.38</v>
      </c>
      <c r="E1503" s="136">
        <v>1.62</v>
      </c>
      <c r="F1503" s="136">
        <v>2.02</v>
      </c>
      <c r="G1503" s="136">
        <v>2.02</v>
      </c>
      <c r="H1503" s="136">
        <v>2.22</v>
      </c>
      <c r="I1503" s="135">
        <f t="shared" si="23"/>
        <v>2.12</v>
      </c>
    </row>
    <row r="1504" spans="2:9" ht="12.75">
      <c r="B1504">
        <v>1500</v>
      </c>
      <c r="C1504" s="136">
        <v>1.29</v>
      </c>
      <c r="D1504" s="136">
        <v>1.38</v>
      </c>
      <c r="E1504" s="136">
        <v>1.62</v>
      </c>
      <c r="F1504" s="136">
        <v>2.02</v>
      </c>
      <c r="G1504" s="136">
        <v>2.02</v>
      </c>
      <c r="H1504" s="136">
        <v>2.22</v>
      </c>
      <c r="I1504" s="135">
        <f t="shared" si="23"/>
        <v>2.12</v>
      </c>
    </row>
    <row r="1505" spans="2:9" ht="12.75">
      <c r="B1505">
        <v>1501</v>
      </c>
      <c r="C1505" s="136">
        <v>1.29</v>
      </c>
      <c r="D1505" s="136">
        <v>1.38</v>
      </c>
      <c r="E1505" s="136">
        <v>1.62</v>
      </c>
      <c r="F1505" s="136">
        <v>2.02</v>
      </c>
      <c r="G1505" s="136">
        <v>2.02</v>
      </c>
      <c r="H1505" s="136">
        <v>2.22</v>
      </c>
      <c r="I1505" s="135">
        <f t="shared" si="23"/>
        <v>2.12</v>
      </c>
    </row>
    <row r="1506" spans="2:9" ht="12.75">
      <c r="B1506">
        <v>1502</v>
      </c>
      <c r="C1506" s="136">
        <v>1.29</v>
      </c>
      <c r="D1506" s="136">
        <v>1.38</v>
      </c>
      <c r="E1506" s="136">
        <v>1.62</v>
      </c>
      <c r="F1506" s="136">
        <v>2.02</v>
      </c>
      <c r="G1506" s="136">
        <v>2.02</v>
      </c>
      <c r="H1506" s="136">
        <v>2.22</v>
      </c>
      <c r="I1506" s="135">
        <f t="shared" si="23"/>
        <v>2.12</v>
      </c>
    </row>
    <row r="1507" spans="2:9" ht="12.75">
      <c r="B1507">
        <v>1503</v>
      </c>
      <c r="C1507" s="136">
        <v>1.29</v>
      </c>
      <c r="D1507" s="136">
        <v>1.38</v>
      </c>
      <c r="E1507" s="136">
        <v>1.62</v>
      </c>
      <c r="F1507" s="136">
        <v>2.02</v>
      </c>
      <c r="G1507" s="136">
        <v>2.02</v>
      </c>
      <c r="H1507" s="136">
        <v>2.22</v>
      </c>
      <c r="I1507" s="135">
        <f t="shared" si="23"/>
        <v>2.12</v>
      </c>
    </row>
    <row r="1508" spans="2:9" ht="12.75">
      <c r="B1508">
        <v>1504</v>
      </c>
      <c r="C1508" s="136">
        <v>1.29</v>
      </c>
      <c r="D1508" s="136">
        <v>1.38</v>
      </c>
      <c r="E1508" s="136">
        <v>1.62</v>
      </c>
      <c r="F1508" s="136">
        <v>2.02</v>
      </c>
      <c r="G1508" s="136">
        <v>2.02</v>
      </c>
      <c r="H1508" s="136">
        <v>2.22</v>
      </c>
      <c r="I1508" s="135">
        <f t="shared" si="23"/>
        <v>2.12</v>
      </c>
    </row>
    <row r="1509" spans="2:9" ht="12.75">
      <c r="B1509">
        <v>1505</v>
      </c>
      <c r="C1509" s="136">
        <v>1.29</v>
      </c>
      <c r="D1509" s="136">
        <v>1.38</v>
      </c>
      <c r="E1509" s="136">
        <v>1.62</v>
      </c>
      <c r="F1509" s="136">
        <v>2.02</v>
      </c>
      <c r="G1509" s="136">
        <v>2.02</v>
      </c>
      <c r="H1509" s="136">
        <v>2.22</v>
      </c>
      <c r="I1509" s="135">
        <f t="shared" si="23"/>
        <v>2.12</v>
      </c>
    </row>
    <row r="1510" spans="2:9" ht="12.75">
      <c r="B1510">
        <v>1506</v>
      </c>
      <c r="C1510" s="136">
        <v>1.29</v>
      </c>
      <c r="D1510" s="136">
        <v>1.38</v>
      </c>
      <c r="E1510" s="136">
        <v>1.62</v>
      </c>
      <c r="F1510" s="136">
        <v>2.02</v>
      </c>
      <c r="G1510" s="136">
        <v>2.02</v>
      </c>
      <c r="H1510" s="136">
        <v>2.22</v>
      </c>
      <c r="I1510" s="135">
        <f t="shared" si="23"/>
        <v>2.12</v>
      </c>
    </row>
    <row r="1511" spans="2:9" ht="12.75">
      <c r="B1511">
        <v>1507</v>
      </c>
      <c r="C1511" s="136">
        <v>1.29</v>
      </c>
      <c r="D1511" s="136">
        <v>1.38</v>
      </c>
      <c r="E1511" s="136">
        <v>1.62</v>
      </c>
      <c r="F1511" s="136">
        <v>2.02</v>
      </c>
      <c r="G1511" s="136">
        <v>2.02</v>
      </c>
      <c r="H1511" s="136">
        <v>2.22</v>
      </c>
      <c r="I1511" s="135">
        <f t="shared" si="23"/>
        <v>2.12</v>
      </c>
    </row>
    <row r="1512" spans="2:9" ht="12.75">
      <c r="B1512">
        <v>1508</v>
      </c>
      <c r="C1512" s="136">
        <v>1.29</v>
      </c>
      <c r="D1512" s="136">
        <v>1.38</v>
      </c>
      <c r="E1512" s="136">
        <v>1.62</v>
      </c>
      <c r="F1512" s="136">
        <v>2.02</v>
      </c>
      <c r="G1512" s="136">
        <v>2.02</v>
      </c>
      <c r="H1512" s="136">
        <v>2.22</v>
      </c>
      <c r="I1512" s="135">
        <f t="shared" si="23"/>
        <v>2.12</v>
      </c>
    </row>
    <row r="1513" spans="2:9" ht="12.75">
      <c r="B1513">
        <v>1509</v>
      </c>
      <c r="C1513" s="136">
        <v>1.29</v>
      </c>
      <c r="D1513" s="136">
        <v>1.38</v>
      </c>
      <c r="E1513" s="136">
        <v>1.62</v>
      </c>
      <c r="F1513" s="136">
        <v>2.02</v>
      </c>
      <c r="G1513" s="136">
        <v>2.02</v>
      </c>
      <c r="H1513" s="136">
        <v>2.22</v>
      </c>
      <c r="I1513" s="135">
        <f t="shared" si="23"/>
        <v>2.12</v>
      </c>
    </row>
    <row r="1514" spans="2:9" ht="12.75">
      <c r="B1514">
        <v>1510</v>
      </c>
      <c r="C1514" s="136">
        <v>1.29</v>
      </c>
      <c r="D1514" s="136">
        <v>1.38</v>
      </c>
      <c r="E1514" s="136">
        <v>1.62</v>
      </c>
      <c r="F1514" s="136">
        <v>2.02</v>
      </c>
      <c r="G1514" s="136">
        <v>2.02</v>
      </c>
      <c r="H1514" s="136">
        <v>2.22</v>
      </c>
      <c r="I1514" s="135">
        <f t="shared" si="23"/>
        <v>2.12</v>
      </c>
    </row>
    <row r="1515" spans="2:9" ht="12.75">
      <c r="B1515">
        <v>1511</v>
      </c>
      <c r="C1515" s="136">
        <v>1.29</v>
      </c>
      <c r="D1515" s="136">
        <v>1.38</v>
      </c>
      <c r="E1515" s="136">
        <v>1.62</v>
      </c>
      <c r="F1515" s="136">
        <v>2.02</v>
      </c>
      <c r="G1515" s="136">
        <v>2.02</v>
      </c>
      <c r="H1515" s="136">
        <v>2.22</v>
      </c>
      <c r="I1515" s="135">
        <f t="shared" si="23"/>
        <v>2.12</v>
      </c>
    </row>
    <row r="1516" spans="2:9" ht="12.75">
      <c r="B1516">
        <v>1512</v>
      </c>
      <c r="C1516" s="136">
        <v>1.29</v>
      </c>
      <c r="D1516" s="136">
        <v>1.38</v>
      </c>
      <c r="E1516" s="136">
        <v>1.62</v>
      </c>
      <c r="F1516" s="136">
        <v>2.02</v>
      </c>
      <c r="G1516" s="136">
        <v>2.02</v>
      </c>
      <c r="H1516" s="136">
        <v>2.22</v>
      </c>
      <c r="I1516" s="135">
        <f t="shared" si="23"/>
        <v>2.12</v>
      </c>
    </row>
    <row r="1517" spans="2:9" ht="12.75">
      <c r="B1517">
        <v>1513</v>
      </c>
      <c r="C1517" s="136">
        <v>1.29</v>
      </c>
      <c r="D1517" s="136">
        <v>1.38</v>
      </c>
      <c r="E1517" s="136">
        <v>1.62</v>
      </c>
      <c r="F1517" s="136">
        <v>2.02</v>
      </c>
      <c r="G1517" s="136">
        <v>2.02</v>
      </c>
      <c r="H1517" s="136">
        <v>2.22</v>
      </c>
      <c r="I1517" s="135">
        <f t="shared" si="23"/>
        <v>2.12</v>
      </c>
    </row>
    <row r="1518" spans="2:9" ht="12.75">
      <c r="B1518">
        <v>1514</v>
      </c>
      <c r="C1518" s="136">
        <v>1.29</v>
      </c>
      <c r="D1518" s="136">
        <v>1.38</v>
      </c>
      <c r="E1518" s="136">
        <v>1.62</v>
      </c>
      <c r="F1518" s="136">
        <v>2.02</v>
      </c>
      <c r="G1518" s="136">
        <v>2.02</v>
      </c>
      <c r="H1518" s="136">
        <v>2.22</v>
      </c>
      <c r="I1518" s="135">
        <f t="shared" si="23"/>
        <v>2.12</v>
      </c>
    </row>
    <row r="1519" spans="2:9" ht="12.75">
      <c r="B1519">
        <v>1515</v>
      </c>
      <c r="C1519" s="136">
        <v>1.29</v>
      </c>
      <c r="D1519" s="136">
        <v>1.38</v>
      </c>
      <c r="E1519" s="136">
        <v>1.62</v>
      </c>
      <c r="F1519" s="136">
        <v>2.02</v>
      </c>
      <c r="G1519" s="136">
        <v>2.02</v>
      </c>
      <c r="H1519" s="136">
        <v>2.22</v>
      </c>
      <c r="I1519" s="135">
        <f t="shared" si="23"/>
        <v>2.12</v>
      </c>
    </row>
    <row r="1520" spans="2:9" ht="12.75">
      <c r="B1520">
        <v>1516</v>
      </c>
      <c r="C1520" s="136">
        <v>1.29</v>
      </c>
      <c r="D1520" s="136">
        <v>1.38</v>
      </c>
      <c r="E1520" s="136">
        <v>1.62</v>
      </c>
      <c r="F1520" s="136">
        <v>2.02</v>
      </c>
      <c r="G1520" s="136">
        <v>2.02</v>
      </c>
      <c r="H1520" s="136">
        <v>2.22</v>
      </c>
      <c r="I1520" s="135">
        <f t="shared" si="23"/>
        <v>2.12</v>
      </c>
    </row>
    <row r="1521" spans="2:9" ht="12.75">
      <c r="B1521">
        <v>1517</v>
      </c>
      <c r="C1521" s="136">
        <v>1.29</v>
      </c>
      <c r="D1521" s="136">
        <v>1.38</v>
      </c>
      <c r="E1521" s="136">
        <v>1.62</v>
      </c>
      <c r="F1521" s="136">
        <v>2.02</v>
      </c>
      <c r="G1521" s="136">
        <v>2.02</v>
      </c>
      <c r="H1521" s="136">
        <v>2.22</v>
      </c>
      <c r="I1521" s="135">
        <f t="shared" si="23"/>
        <v>2.12</v>
      </c>
    </row>
    <row r="1522" spans="2:9" ht="12.75">
      <c r="B1522">
        <v>1518</v>
      </c>
      <c r="C1522" s="136">
        <v>1.29</v>
      </c>
      <c r="D1522" s="136">
        <v>1.38</v>
      </c>
      <c r="E1522" s="136">
        <v>1.62</v>
      </c>
      <c r="F1522" s="136">
        <v>2.02</v>
      </c>
      <c r="G1522" s="136">
        <v>2.02</v>
      </c>
      <c r="H1522" s="136">
        <v>2.22</v>
      </c>
      <c r="I1522" s="135">
        <f t="shared" si="23"/>
        <v>2.12</v>
      </c>
    </row>
    <row r="1523" spans="2:9" ht="12.75">
      <c r="B1523">
        <v>1519</v>
      </c>
      <c r="C1523" s="136">
        <v>1.29</v>
      </c>
      <c r="D1523" s="136">
        <v>1.38</v>
      </c>
      <c r="E1523" s="136">
        <v>1.62</v>
      </c>
      <c r="F1523" s="136">
        <v>2.02</v>
      </c>
      <c r="G1523" s="136">
        <v>2.02</v>
      </c>
      <c r="H1523" s="136">
        <v>2.22</v>
      </c>
      <c r="I1523" s="135">
        <f t="shared" si="23"/>
        <v>2.12</v>
      </c>
    </row>
    <row r="1524" spans="2:9" ht="12.75">
      <c r="B1524">
        <v>1520</v>
      </c>
      <c r="C1524" s="136">
        <v>1.29</v>
      </c>
      <c r="D1524" s="136">
        <v>1.38</v>
      </c>
      <c r="E1524" s="136">
        <v>1.62</v>
      </c>
      <c r="F1524" s="136">
        <v>2.02</v>
      </c>
      <c r="G1524" s="136">
        <v>2.02</v>
      </c>
      <c r="H1524" s="136">
        <v>2.22</v>
      </c>
      <c r="I1524" s="135">
        <f t="shared" si="23"/>
        <v>2.12</v>
      </c>
    </row>
    <row r="1525" spans="2:9" ht="12.75">
      <c r="B1525">
        <v>1521</v>
      </c>
      <c r="C1525" s="136">
        <v>1.29</v>
      </c>
      <c r="D1525" s="136">
        <v>1.38</v>
      </c>
      <c r="E1525" s="136">
        <v>1.62</v>
      </c>
      <c r="F1525" s="136">
        <v>2.02</v>
      </c>
      <c r="G1525" s="136">
        <v>2.02</v>
      </c>
      <c r="H1525" s="136">
        <v>2.22</v>
      </c>
      <c r="I1525" s="135">
        <f t="shared" si="23"/>
        <v>2.12</v>
      </c>
    </row>
    <row r="1526" spans="2:9" ht="12.75">
      <c r="B1526">
        <v>1522</v>
      </c>
      <c r="C1526" s="136">
        <v>1.29</v>
      </c>
      <c r="D1526" s="136">
        <v>1.38</v>
      </c>
      <c r="E1526" s="136">
        <v>1.62</v>
      </c>
      <c r="F1526" s="136">
        <v>2.02</v>
      </c>
      <c r="G1526" s="136">
        <v>2.02</v>
      </c>
      <c r="H1526" s="136">
        <v>2.22</v>
      </c>
      <c r="I1526" s="135">
        <f t="shared" si="23"/>
        <v>2.12</v>
      </c>
    </row>
    <row r="1527" spans="2:9" ht="12.75">
      <c r="B1527">
        <v>1523</v>
      </c>
      <c r="C1527" s="136">
        <v>1.29</v>
      </c>
      <c r="D1527" s="136">
        <v>1.38</v>
      </c>
      <c r="E1527" s="136">
        <v>1.62</v>
      </c>
      <c r="F1527" s="136">
        <v>2.02</v>
      </c>
      <c r="G1527" s="136">
        <v>2.02</v>
      </c>
      <c r="H1527" s="136">
        <v>2.22</v>
      </c>
      <c r="I1527" s="135">
        <f t="shared" si="23"/>
        <v>2.12</v>
      </c>
    </row>
    <row r="1528" spans="2:9" ht="12.75">
      <c r="B1528">
        <v>1524</v>
      </c>
      <c r="C1528" s="136">
        <v>1.29</v>
      </c>
      <c r="D1528" s="136">
        <v>1.38</v>
      </c>
      <c r="E1528" s="136">
        <v>1.62</v>
      </c>
      <c r="F1528" s="136">
        <v>2.02</v>
      </c>
      <c r="G1528" s="136">
        <v>2.02</v>
      </c>
      <c r="H1528" s="136">
        <v>2.22</v>
      </c>
      <c r="I1528" s="135">
        <f t="shared" si="23"/>
        <v>2.12</v>
      </c>
    </row>
    <row r="1529" spans="2:9" ht="12.75">
      <c r="B1529">
        <v>1525</v>
      </c>
      <c r="C1529" s="136">
        <v>1.29</v>
      </c>
      <c r="D1529" s="136">
        <v>1.38</v>
      </c>
      <c r="E1529" s="136">
        <v>1.62</v>
      </c>
      <c r="F1529" s="136">
        <v>2.02</v>
      </c>
      <c r="G1529" s="136">
        <v>2.02</v>
      </c>
      <c r="H1529" s="136">
        <v>2.22</v>
      </c>
      <c r="I1529" s="135">
        <f t="shared" si="23"/>
        <v>2.12</v>
      </c>
    </row>
    <row r="1530" spans="2:9" ht="12.75">
      <c r="B1530">
        <v>1526</v>
      </c>
      <c r="C1530" s="136">
        <v>1.29</v>
      </c>
      <c r="D1530" s="136">
        <v>1.38</v>
      </c>
      <c r="E1530" s="136">
        <v>1.62</v>
      </c>
      <c r="F1530" s="136">
        <v>2.02</v>
      </c>
      <c r="G1530" s="136">
        <v>2.02</v>
      </c>
      <c r="H1530" s="136">
        <v>2.22</v>
      </c>
      <c r="I1530" s="135">
        <f t="shared" si="23"/>
        <v>2.12</v>
      </c>
    </row>
    <row r="1531" spans="2:9" ht="12.75">
      <c r="B1531">
        <v>1527</v>
      </c>
      <c r="C1531" s="136">
        <v>1.29</v>
      </c>
      <c r="D1531" s="136">
        <v>1.38</v>
      </c>
      <c r="E1531" s="136">
        <v>1.62</v>
      </c>
      <c r="F1531" s="136">
        <v>2.02</v>
      </c>
      <c r="G1531" s="136">
        <v>2.02</v>
      </c>
      <c r="H1531" s="136">
        <v>2.22</v>
      </c>
      <c r="I1531" s="135">
        <f t="shared" si="23"/>
        <v>2.12</v>
      </c>
    </row>
    <row r="1532" spans="2:9" ht="12.75">
      <c r="B1532">
        <v>1528</v>
      </c>
      <c r="C1532" s="136">
        <v>1.29</v>
      </c>
      <c r="D1532" s="136">
        <v>1.38</v>
      </c>
      <c r="E1532" s="136">
        <v>1.62</v>
      </c>
      <c r="F1532" s="136">
        <v>2.02</v>
      </c>
      <c r="G1532" s="136">
        <v>2.02</v>
      </c>
      <c r="H1532" s="136">
        <v>2.22</v>
      </c>
      <c r="I1532" s="135">
        <f t="shared" si="23"/>
        <v>2.12</v>
      </c>
    </row>
    <row r="1533" spans="2:9" ht="12.75">
      <c r="B1533">
        <v>1529</v>
      </c>
      <c r="C1533" s="136">
        <v>1.29</v>
      </c>
      <c r="D1533" s="136">
        <v>1.38</v>
      </c>
      <c r="E1533" s="136">
        <v>1.62</v>
      </c>
      <c r="F1533" s="136">
        <v>2.02</v>
      </c>
      <c r="G1533" s="136">
        <v>2.02</v>
      </c>
      <c r="H1533" s="136">
        <v>2.22</v>
      </c>
      <c r="I1533" s="135">
        <f t="shared" si="23"/>
        <v>2.12</v>
      </c>
    </row>
    <row r="1534" spans="2:9" ht="12.75">
      <c r="B1534">
        <v>1530</v>
      </c>
      <c r="C1534" s="136">
        <v>1.29</v>
      </c>
      <c r="D1534" s="136">
        <v>1.38</v>
      </c>
      <c r="E1534" s="136">
        <v>1.62</v>
      </c>
      <c r="F1534" s="136">
        <v>2.02</v>
      </c>
      <c r="G1534" s="136">
        <v>2.02</v>
      </c>
      <c r="H1534" s="136">
        <v>2.22</v>
      </c>
      <c r="I1534" s="135">
        <f t="shared" si="23"/>
        <v>2.12</v>
      </c>
    </row>
    <row r="1535" spans="2:9" ht="12.75">
      <c r="B1535">
        <v>1531</v>
      </c>
      <c r="C1535" s="136">
        <v>1.29</v>
      </c>
      <c r="D1535" s="136">
        <v>1.38</v>
      </c>
      <c r="E1535" s="136">
        <v>1.62</v>
      </c>
      <c r="F1535" s="136">
        <v>2.02</v>
      </c>
      <c r="G1535" s="136">
        <v>2.02</v>
      </c>
      <c r="H1535" s="136">
        <v>2.22</v>
      </c>
      <c r="I1535" s="135">
        <f t="shared" si="23"/>
        <v>2.12</v>
      </c>
    </row>
    <row r="1536" spans="2:9" ht="12.75">
      <c r="B1536">
        <v>1532</v>
      </c>
      <c r="C1536" s="136">
        <v>1.29</v>
      </c>
      <c r="D1536" s="136">
        <v>1.38</v>
      </c>
      <c r="E1536" s="136">
        <v>1.62</v>
      </c>
      <c r="F1536" s="136">
        <v>2.02</v>
      </c>
      <c r="G1536" s="136">
        <v>2.02</v>
      </c>
      <c r="H1536" s="136">
        <v>2.22</v>
      </c>
      <c r="I1536" s="135">
        <f t="shared" si="23"/>
        <v>2.12</v>
      </c>
    </row>
    <row r="1537" spans="2:9" ht="12.75">
      <c r="B1537">
        <v>1533</v>
      </c>
      <c r="C1537" s="136">
        <v>1.29</v>
      </c>
      <c r="D1537" s="136">
        <v>1.38</v>
      </c>
      <c r="E1537" s="136">
        <v>1.62</v>
      </c>
      <c r="F1537" s="136">
        <v>2.02</v>
      </c>
      <c r="G1537" s="136">
        <v>2.02</v>
      </c>
      <c r="H1537" s="136">
        <v>2.22</v>
      </c>
      <c r="I1537" s="135">
        <f t="shared" si="23"/>
        <v>2.12</v>
      </c>
    </row>
    <row r="1538" spans="2:9" ht="12.75">
      <c r="B1538">
        <v>1534</v>
      </c>
      <c r="C1538" s="136">
        <v>1.29</v>
      </c>
      <c r="D1538" s="136">
        <v>1.38</v>
      </c>
      <c r="E1538" s="136">
        <v>1.62</v>
      </c>
      <c r="F1538" s="136">
        <v>2.02</v>
      </c>
      <c r="G1538" s="136">
        <v>2.02</v>
      </c>
      <c r="H1538" s="136">
        <v>2.22</v>
      </c>
      <c r="I1538" s="135">
        <f t="shared" si="23"/>
        <v>2.12</v>
      </c>
    </row>
    <row r="1539" spans="2:9" ht="12.75">
      <c r="B1539">
        <v>1535</v>
      </c>
      <c r="C1539" s="136">
        <v>1.29</v>
      </c>
      <c r="D1539" s="136">
        <v>1.38</v>
      </c>
      <c r="E1539" s="136">
        <v>1.62</v>
      </c>
      <c r="F1539" s="136">
        <v>2.02</v>
      </c>
      <c r="G1539" s="136">
        <v>2.02</v>
      </c>
      <c r="H1539" s="136">
        <v>2.22</v>
      </c>
      <c r="I1539" s="135">
        <f t="shared" si="23"/>
        <v>2.12</v>
      </c>
    </row>
    <row r="1540" spans="2:9" ht="12.75">
      <c r="B1540">
        <v>1536</v>
      </c>
      <c r="C1540" s="136">
        <v>1.29</v>
      </c>
      <c r="D1540" s="136">
        <v>1.38</v>
      </c>
      <c r="E1540" s="136">
        <v>1.62</v>
      </c>
      <c r="F1540" s="136">
        <v>2.02</v>
      </c>
      <c r="G1540" s="136">
        <v>2.02</v>
      </c>
      <c r="H1540" s="136">
        <v>2.22</v>
      </c>
      <c r="I1540" s="135">
        <f t="shared" si="23"/>
        <v>2.12</v>
      </c>
    </row>
    <row r="1541" spans="2:9" ht="12.75">
      <c r="B1541">
        <v>1537</v>
      </c>
      <c r="C1541" s="136">
        <v>1.29</v>
      </c>
      <c r="D1541" s="136">
        <v>1.38</v>
      </c>
      <c r="E1541" s="136">
        <v>1.62</v>
      </c>
      <c r="F1541" s="136">
        <v>2.02</v>
      </c>
      <c r="G1541" s="136">
        <v>2.02</v>
      </c>
      <c r="H1541" s="136">
        <v>2.22</v>
      </c>
      <c r="I1541" s="135">
        <f aca="true" t="shared" si="24" ref="I1541:I1604">AVERAGE(F1541,H1541)</f>
        <v>2.12</v>
      </c>
    </row>
    <row r="1542" spans="2:9" ht="12.75">
      <c r="B1542">
        <v>1538</v>
      </c>
      <c r="C1542" s="136">
        <v>1.29</v>
      </c>
      <c r="D1542" s="136">
        <v>1.38</v>
      </c>
      <c r="E1542" s="136">
        <v>1.62</v>
      </c>
      <c r="F1542" s="136">
        <v>2.02</v>
      </c>
      <c r="G1542" s="136">
        <v>2.02</v>
      </c>
      <c r="H1542" s="136">
        <v>2.22</v>
      </c>
      <c r="I1542" s="135">
        <f t="shared" si="24"/>
        <v>2.12</v>
      </c>
    </row>
    <row r="1543" spans="2:9" ht="12.75">
      <c r="B1543">
        <v>1539</v>
      </c>
      <c r="C1543" s="136">
        <v>1.29</v>
      </c>
      <c r="D1543" s="136">
        <v>1.38</v>
      </c>
      <c r="E1543" s="136">
        <v>1.62</v>
      </c>
      <c r="F1543" s="136">
        <v>2.02</v>
      </c>
      <c r="G1543" s="136">
        <v>2.02</v>
      </c>
      <c r="H1543" s="136">
        <v>2.22</v>
      </c>
      <c r="I1543" s="135">
        <f t="shared" si="24"/>
        <v>2.12</v>
      </c>
    </row>
    <row r="1544" spans="2:9" ht="12.75">
      <c r="B1544">
        <v>1540</v>
      </c>
      <c r="C1544" s="136">
        <v>1.29</v>
      </c>
      <c r="D1544" s="136">
        <v>1.38</v>
      </c>
      <c r="E1544" s="136">
        <v>1.62</v>
      </c>
      <c r="F1544" s="136">
        <v>2.02</v>
      </c>
      <c r="G1544" s="136">
        <v>2.02</v>
      </c>
      <c r="H1544" s="136">
        <v>2.22</v>
      </c>
      <c r="I1544" s="135">
        <f t="shared" si="24"/>
        <v>2.12</v>
      </c>
    </row>
    <row r="1545" spans="2:9" ht="12.75">
      <c r="B1545">
        <v>1541</v>
      </c>
      <c r="C1545" s="136">
        <v>1.29</v>
      </c>
      <c r="D1545" s="136">
        <v>1.38</v>
      </c>
      <c r="E1545" s="136">
        <v>1.62</v>
      </c>
      <c r="F1545" s="136">
        <v>2.02</v>
      </c>
      <c r="G1545" s="136">
        <v>2.02</v>
      </c>
      <c r="H1545" s="136">
        <v>2.22</v>
      </c>
      <c r="I1545" s="135">
        <f t="shared" si="24"/>
        <v>2.12</v>
      </c>
    </row>
    <row r="1546" spans="2:9" ht="12.75">
      <c r="B1546">
        <v>1542</v>
      </c>
      <c r="C1546" s="136">
        <v>1.29</v>
      </c>
      <c r="D1546" s="136">
        <v>1.38</v>
      </c>
      <c r="E1546" s="136">
        <v>1.62</v>
      </c>
      <c r="F1546" s="136">
        <v>2.02</v>
      </c>
      <c r="G1546" s="136">
        <v>2.02</v>
      </c>
      <c r="H1546" s="136">
        <v>2.22</v>
      </c>
      <c r="I1546" s="135">
        <f t="shared" si="24"/>
        <v>2.12</v>
      </c>
    </row>
    <row r="1547" spans="2:9" ht="12.75">
      <c r="B1547">
        <v>1543</v>
      </c>
      <c r="C1547" s="136">
        <v>1.29</v>
      </c>
      <c r="D1547" s="136">
        <v>1.38</v>
      </c>
      <c r="E1547" s="136">
        <v>1.62</v>
      </c>
      <c r="F1547" s="136">
        <v>2.02</v>
      </c>
      <c r="G1547" s="136">
        <v>2.02</v>
      </c>
      <c r="H1547" s="136">
        <v>2.22</v>
      </c>
      <c r="I1547" s="135">
        <f t="shared" si="24"/>
        <v>2.12</v>
      </c>
    </row>
    <row r="1548" spans="2:9" ht="12.75">
      <c r="B1548">
        <v>1544</v>
      </c>
      <c r="C1548" s="136">
        <v>1.29</v>
      </c>
      <c r="D1548" s="136">
        <v>1.38</v>
      </c>
      <c r="E1548" s="136">
        <v>1.62</v>
      </c>
      <c r="F1548" s="136">
        <v>2.02</v>
      </c>
      <c r="G1548" s="136">
        <v>2.02</v>
      </c>
      <c r="H1548" s="136">
        <v>2.22</v>
      </c>
      <c r="I1548" s="135">
        <f t="shared" si="24"/>
        <v>2.12</v>
      </c>
    </row>
    <row r="1549" spans="2:9" ht="12.75">
      <c r="B1549">
        <v>1545</v>
      </c>
      <c r="C1549" s="136">
        <v>1.29</v>
      </c>
      <c r="D1549" s="136">
        <v>1.38</v>
      </c>
      <c r="E1549" s="136">
        <v>1.62</v>
      </c>
      <c r="F1549" s="136">
        <v>2.02</v>
      </c>
      <c r="G1549" s="136">
        <v>2.02</v>
      </c>
      <c r="H1549" s="136">
        <v>2.22</v>
      </c>
      <c r="I1549" s="135">
        <f t="shared" si="24"/>
        <v>2.12</v>
      </c>
    </row>
    <row r="1550" spans="2:9" ht="12.75">
      <c r="B1550">
        <v>1546</v>
      </c>
      <c r="C1550" s="136">
        <v>1.29</v>
      </c>
      <c r="D1550" s="136">
        <v>1.38</v>
      </c>
      <c r="E1550" s="136">
        <v>1.62</v>
      </c>
      <c r="F1550" s="136">
        <v>2.02</v>
      </c>
      <c r="G1550" s="136">
        <v>2.02</v>
      </c>
      <c r="H1550" s="136">
        <v>2.22</v>
      </c>
      <c r="I1550" s="135">
        <f t="shared" si="24"/>
        <v>2.12</v>
      </c>
    </row>
    <row r="1551" spans="2:9" ht="12.75">
      <c r="B1551">
        <v>1547</v>
      </c>
      <c r="C1551" s="136">
        <v>1.29</v>
      </c>
      <c r="D1551" s="136">
        <v>1.38</v>
      </c>
      <c r="E1551" s="136">
        <v>1.62</v>
      </c>
      <c r="F1551" s="136">
        <v>2.02</v>
      </c>
      <c r="G1551" s="136">
        <v>2.02</v>
      </c>
      <c r="H1551" s="136">
        <v>2.22</v>
      </c>
      <c r="I1551" s="135">
        <f t="shared" si="24"/>
        <v>2.12</v>
      </c>
    </row>
    <row r="1552" spans="2:9" ht="12.75">
      <c r="B1552">
        <v>1548</v>
      </c>
      <c r="C1552" s="136">
        <v>1.29</v>
      </c>
      <c r="D1552" s="136">
        <v>1.38</v>
      </c>
      <c r="E1552" s="136">
        <v>1.62</v>
      </c>
      <c r="F1552" s="136">
        <v>2.02</v>
      </c>
      <c r="G1552" s="136">
        <v>2.02</v>
      </c>
      <c r="H1552" s="136">
        <v>2.22</v>
      </c>
      <c r="I1552" s="135">
        <f t="shared" si="24"/>
        <v>2.12</v>
      </c>
    </row>
    <row r="1553" spans="2:9" ht="12.75">
      <c r="B1553">
        <v>1549</v>
      </c>
      <c r="C1553" s="136">
        <v>1.29</v>
      </c>
      <c r="D1553" s="136">
        <v>1.38</v>
      </c>
      <c r="E1553" s="136">
        <v>1.62</v>
      </c>
      <c r="F1553" s="136">
        <v>2.02</v>
      </c>
      <c r="G1553" s="136">
        <v>2.02</v>
      </c>
      <c r="H1553" s="136">
        <v>2.22</v>
      </c>
      <c r="I1553" s="135">
        <f t="shared" si="24"/>
        <v>2.12</v>
      </c>
    </row>
    <row r="1554" spans="2:9" ht="12.75">
      <c r="B1554">
        <v>1550</v>
      </c>
      <c r="C1554" s="136">
        <v>1.29</v>
      </c>
      <c r="D1554" s="136">
        <v>1.38</v>
      </c>
      <c r="E1554" s="136">
        <v>1.62</v>
      </c>
      <c r="F1554" s="136">
        <v>2.02</v>
      </c>
      <c r="G1554" s="136">
        <v>2.02</v>
      </c>
      <c r="H1554" s="136">
        <v>2.22</v>
      </c>
      <c r="I1554" s="135">
        <f t="shared" si="24"/>
        <v>2.12</v>
      </c>
    </row>
    <row r="1555" spans="2:9" ht="12.75">
      <c r="B1555">
        <v>1551</v>
      </c>
      <c r="C1555" s="136">
        <v>1.29</v>
      </c>
      <c r="D1555" s="136">
        <v>1.38</v>
      </c>
      <c r="E1555" s="136">
        <v>1.62</v>
      </c>
      <c r="F1555" s="136">
        <v>2.02</v>
      </c>
      <c r="G1555" s="136">
        <v>2.02</v>
      </c>
      <c r="H1555" s="136">
        <v>2.22</v>
      </c>
      <c r="I1555" s="135">
        <f t="shared" si="24"/>
        <v>2.12</v>
      </c>
    </row>
    <row r="1556" spans="2:9" ht="12.75">
      <c r="B1556">
        <v>1552</v>
      </c>
      <c r="C1556" s="136">
        <v>1.29</v>
      </c>
      <c r="D1556" s="136">
        <v>1.38</v>
      </c>
      <c r="E1556" s="136">
        <v>1.62</v>
      </c>
      <c r="F1556" s="136">
        <v>2.02</v>
      </c>
      <c r="G1556" s="136">
        <v>2.02</v>
      </c>
      <c r="H1556" s="136">
        <v>2.22</v>
      </c>
      <c r="I1556" s="135">
        <f t="shared" si="24"/>
        <v>2.12</v>
      </c>
    </row>
    <row r="1557" spans="2:9" ht="12.75">
      <c r="B1557">
        <v>1553</v>
      </c>
      <c r="C1557" s="136">
        <v>1.29</v>
      </c>
      <c r="D1557" s="136">
        <v>1.38</v>
      </c>
      <c r="E1557" s="136">
        <v>1.62</v>
      </c>
      <c r="F1557" s="136">
        <v>2.02</v>
      </c>
      <c r="G1557" s="136">
        <v>2.02</v>
      </c>
      <c r="H1557" s="136">
        <v>2.22</v>
      </c>
      <c r="I1557" s="135">
        <f t="shared" si="24"/>
        <v>2.12</v>
      </c>
    </row>
    <row r="1558" spans="2:9" ht="12.75">
      <c r="B1558">
        <v>1554</v>
      </c>
      <c r="C1558" s="136">
        <v>1.29</v>
      </c>
      <c r="D1558" s="136">
        <v>1.38</v>
      </c>
      <c r="E1558" s="136">
        <v>1.62</v>
      </c>
      <c r="F1558" s="136">
        <v>2.02</v>
      </c>
      <c r="G1558" s="136">
        <v>2.02</v>
      </c>
      <c r="H1558" s="136">
        <v>2.22</v>
      </c>
      <c r="I1558" s="135">
        <f t="shared" si="24"/>
        <v>2.12</v>
      </c>
    </row>
    <row r="1559" spans="2:9" ht="12.75">
      <c r="B1559">
        <v>1555</v>
      </c>
      <c r="C1559" s="136">
        <v>1.29</v>
      </c>
      <c r="D1559" s="136">
        <v>1.38</v>
      </c>
      <c r="E1559" s="136">
        <v>1.62</v>
      </c>
      <c r="F1559" s="136">
        <v>2.02</v>
      </c>
      <c r="G1559" s="136">
        <v>2.02</v>
      </c>
      <c r="H1559" s="136">
        <v>2.22</v>
      </c>
      <c r="I1559" s="135">
        <f t="shared" si="24"/>
        <v>2.12</v>
      </c>
    </row>
    <row r="1560" spans="2:9" ht="12.75">
      <c r="B1560">
        <v>1556</v>
      </c>
      <c r="C1560" s="136">
        <v>1.29</v>
      </c>
      <c r="D1560" s="136">
        <v>1.38</v>
      </c>
      <c r="E1560" s="136">
        <v>1.62</v>
      </c>
      <c r="F1560" s="136">
        <v>2.02</v>
      </c>
      <c r="G1560" s="136">
        <v>2.02</v>
      </c>
      <c r="H1560" s="136">
        <v>2.22</v>
      </c>
      <c r="I1560" s="135">
        <f t="shared" si="24"/>
        <v>2.12</v>
      </c>
    </row>
    <row r="1561" spans="2:9" ht="12.75">
      <c r="B1561">
        <v>1557</v>
      </c>
      <c r="C1561" s="136">
        <v>1.29</v>
      </c>
      <c r="D1561" s="136">
        <v>1.38</v>
      </c>
      <c r="E1561" s="136">
        <v>1.62</v>
      </c>
      <c r="F1561" s="136">
        <v>2.02</v>
      </c>
      <c r="G1561" s="136">
        <v>2.02</v>
      </c>
      <c r="H1561" s="136">
        <v>2.22</v>
      </c>
      <c r="I1561" s="135">
        <f t="shared" si="24"/>
        <v>2.12</v>
      </c>
    </row>
    <row r="1562" spans="2:9" ht="12.75">
      <c r="B1562">
        <v>1558</v>
      </c>
      <c r="C1562" s="136">
        <v>1.29</v>
      </c>
      <c r="D1562" s="136">
        <v>1.38</v>
      </c>
      <c r="E1562" s="136">
        <v>1.62</v>
      </c>
      <c r="F1562" s="136">
        <v>2.02</v>
      </c>
      <c r="G1562" s="136">
        <v>2.02</v>
      </c>
      <c r="H1562" s="136">
        <v>2.22</v>
      </c>
      <c r="I1562" s="135">
        <f t="shared" si="24"/>
        <v>2.12</v>
      </c>
    </row>
    <row r="1563" spans="2:9" ht="12.75">
      <c r="B1563">
        <v>1559</v>
      </c>
      <c r="C1563" s="136">
        <v>1.29</v>
      </c>
      <c r="D1563" s="136">
        <v>1.38</v>
      </c>
      <c r="E1563" s="136">
        <v>1.62</v>
      </c>
      <c r="F1563" s="136">
        <v>2.02</v>
      </c>
      <c r="G1563" s="136">
        <v>2.02</v>
      </c>
      <c r="H1563" s="136">
        <v>2.22</v>
      </c>
      <c r="I1563" s="135">
        <f t="shared" si="24"/>
        <v>2.12</v>
      </c>
    </row>
    <row r="1564" spans="2:9" ht="12.75">
      <c r="B1564">
        <v>1560</v>
      </c>
      <c r="C1564" s="136">
        <v>1.29</v>
      </c>
      <c r="D1564" s="136">
        <v>1.38</v>
      </c>
      <c r="E1564" s="136">
        <v>1.62</v>
      </c>
      <c r="F1564" s="136">
        <v>2.02</v>
      </c>
      <c r="G1564" s="136">
        <v>2.02</v>
      </c>
      <c r="H1564" s="136">
        <v>2.22</v>
      </c>
      <c r="I1564" s="135">
        <f t="shared" si="24"/>
        <v>2.12</v>
      </c>
    </row>
    <row r="1565" spans="2:9" ht="12.75">
      <c r="B1565">
        <v>1561</v>
      </c>
      <c r="C1565" s="136">
        <v>1.29</v>
      </c>
      <c r="D1565" s="136">
        <v>1.38</v>
      </c>
      <c r="E1565" s="136">
        <v>1.62</v>
      </c>
      <c r="F1565" s="136">
        <v>2.02</v>
      </c>
      <c r="G1565" s="136">
        <v>2.02</v>
      </c>
      <c r="H1565" s="136">
        <v>2.22</v>
      </c>
      <c r="I1565" s="135">
        <f t="shared" si="24"/>
        <v>2.12</v>
      </c>
    </row>
    <row r="1566" spans="2:9" ht="12.75">
      <c r="B1566">
        <v>1562</v>
      </c>
      <c r="C1566" s="136">
        <v>1.29</v>
      </c>
      <c r="D1566" s="136">
        <v>1.38</v>
      </c>
      <c r="E1566" s="136">
        <v>1.62</v>
      </c>
      <c r="F1566" s="136">
        <v>2.02</v>
      </c>
      <c r="G1566" s="136">
        <v>2.02</v>
      </c>
      <c r="H1566" s="136">
        <v>2.22</v>
      </c>
      <c r="I1566" s="135">
        <f t="shared" si="24"/>
        <v>2.12</v>
      </c>
    </row>
    <row r="1567" spans="2:9" ht="12.75">
      <c r="B1567">
        <v>1563</v>
      </c>
      <c r="C1567" s="136">
        <v>1.29</v>
      </c>
      <c r="D1567" s="136">
        <v>1.38</v>
      </c>
      <c r="E1567" s="136">
        <v>1.62</v>
      </c>
      <c r="F1567" s="136">
        <v>2.02</v>
      </c>
      <c r="G1567" s="136">
        <v>2.02</v>
      </c>
      <c r="H1567" s="136">
        <v>2.22</v>
      </c>
      <c r="I1567" s="135">
        <f t="shared" si="24"/>
        <v>2.12</v>
      </c>
    </row>
    <row r="1568" spans="2:9" ht="12.75">
      <c r="B1568">
        <v>1564</v>
      </c>
      <c r="C1568" s="136">
        <v>1.29</v>
      </c>
      <c r="D1568" s="136">
        <v>1.38</v>
      </c>
      <c r="E1568" s="136">
        <v>1.62</v>
      </c>
      <c r="F1568" s="136">
        <v>2.02</v>
      </c>
      <c r="G1568" s="136">
        <v>2.02</v>
      </c>
      <c r="H1568" s="136">
        <v>2.22</v>
      </c>
      <c r="I1568" s="135">
        <f t="shared" si="24"/>
        <v>2.12</v>
      </c>
    </row>
    <row r="1569" spans="2:9" ht="12.75">
      <c r="B1569">
        <v>1565</v>
      </c>
      <c r="C1569" s="136">
        <v>1.29</v>
      </c>
      <c r="D1569" s="136">
        <v>1.38</v>
      </c>
      <c r="E1569" s="136">
        <v>1.62</v>
      </c>
      <c r="F1569" s="136">
        <v>2.02</v>
      </c>
      <c r="G1569" s="136">
        <v>2.02</v>
      </c>
      <c r="H1569" s="136">
        <v>2.22</v>
      </c>
      <c r="I1569" s="135">
        <f t="shared" si="24"/>
        <v>2.12</v>
      </c>
    </row>
    <row r="1570" spans="2:9" ht="12.75">
      <c r="B1570">
        <v>1566</v>
      </c>
      <c r="C1570" s="136">
        <v>1.29</v>
      </c>
      <c r="D1570" s="136">
        <v>1.38</v>
      </c>
      <c r="E1570" s="136">
        <v>1.62</v>
      </c>
      <c r="F1570" s="136">
        <v>2.02</v>
      </c>
      <c r="G1570" s="136">
        <v>2.02</v>
      </c>
      <c r="H1570" s="136">
        <v>2.22</v>
      </c>
      <c r="I1570" s="135">
        <f t="shared" si="24"/>
        <v>2.12</v>
      </c>
    </row>
    <row r="1571" spans="2:9" ht="12.75">
      <c r="B1571">
        <v>1567</v>
      </c>
      <c r="C1571" s="136">
        <v>1.29</v>
      </c>
      <c r="D1571" s="136">
        <v>1.38</v>
      </c>
      <c r="E1571" s="136">
        <v>1.62</v>
      </c>
      <c r="F1571" s="136">
        <v>2.02</v>
      </c>
      <c r="G1571" s="136">
        <v>2.02</v>
      </c>
      <c r="H1571" s="136">
        <v>2.22</v>
      </c>
      <c r="I1571" s="135">
        <f t="shared" si="24"/>
        <v>2.12</v>
      </c>
    </row>
    <row r="1572" spans="2:9" ht="12.75">
      <c r="B1572">
        <v>1568</v>
      </c>
      <c r="C1572" s="136">
        <v>1.29</v>
      </c>
      <c r="D1572" s="136">
        <v>1.38</v>
      </c>
      <c r="E1572" s="136">
        <v>1.62</v>
      </c>
      <c r="F1572" s="136">
        <v>2.02</v>
      </c>
      <c r="G1572" s="136">
        <v>2.02</v>
      </c>
      <c r="H1572" s="136">
        <v>2.22</v>
      </c>
      <c r="I1572" s="135">
        <f t="shared" si="24"/>
        <v>2.12</v>
      </c>
    </row>
    <row r="1573" spans="2:9" ht="12.75">
      <c r="B1573">
        <v>1569</v>
      </c>
      <c r="C1573" s="136">
        <v>1.29</v>
      </c>
      <c r="D1573" s="136">
        <v>1.38</v>
      </c>
      <c r="E1573" s="136">
        <v>1.62</v>
      </c>
      <c r="F1573" s="136">
        <v>2.02</v>
      </c>
      <c r="G1573" s="136">
        <v>2.02</v>
      </c>
      <c r="H1573" s="136">
        <v>2.22</v>
      </c>
      <c r="I1573" s="135">
        <f t="shared" si="24"/>
        <v>2.12</v>
      </c>
    </row>
    <row r="1574" spans="2:9" ht="12.75">
      <c r="B1574">
        <v>1570</v>
      </c>
      <c r="C1574" s="136">
        <v>1.29</v>
      </c>
      <c r="D1574" s="136">
        <v>1.38</v>
      </c>
      <c r="E1574" s="136">
        <v>1.62</v>
      </c>
      <c r="F1574" s="136">
        <v>2.02</v>
      </c>
      <c r="G1574" s="136">
        <v>2.02</v>
      </c>
      <c r="H1574" s="136">
        <v>2.22</v>
      </c>
      <c r="I1574" s="135">
        <f t="shared" si="24"/>
        <v>2.12</v>
      </c>
    </row>
    <row r="1575" spans="2:9" ht="12.75">
      <c r="B1575">
        <v>1571</v>
      </c>
      <c r="C1575" s="136">
        <v>1.29</v>
      </c>
      <c r="D1575" s="136">
        <v>1.38</v>
      </c>
      <c r="E1575" s="136">
        <v>1.62</v>
      </c>
      <c r="F1575" s="136">
        <v>2.02</v>
      </c>
      <c r="G1575" s="136">
        <v>2.02</v>
      </c>
      <c r="H1575" s="136">
        <v>2.22</v>
      </c>
      <c r="I1575" s="135">
        <f t="shared" si="24"/>
        <v>2.12</v>
      </c>
    </row>
    <row r="1576" spans="2:9" ht="12.75">
      <c r="B1576">
        <v>1572</v>
      </c>
      <c r="C1576" s="136">
        <v>1.29</v>
      </c>
      <c r="D1576" s="136">
        <v>1.38</v>
      </c>
      <c r="E1576" s="136">
        <v>1.62</v>
      </c>
      <c r="F1576" s="136">
        <v>2.02</v>
      </c>
      <c r="G1576" s="136">
        <v>2.02</v>
      </c>
      <c r="H1576" s="136">
        <v>2.22</v>
      </c>
      <c r="I1576" s="135">
        <f t="shared" si="24"/>
        <v>2.12</v>
      </c>
    </row>
    <row r="1577" spans="2:9" ht="12.75">
      <c r="B1577">
        <v>1573</v>
      </c>
      <c r="C1577" s="136">
        <v>1.29</v>
      </c>
      <c r="D1577" s="136">
        <v>1.38</v>
      </c>
      <c r="E1577" s="136">
        <v>1.62</v>
      </c>
      <c r="F1577" s="136">
        <v>2.02</v>
      </c>
      <c r="G1577" s="136">
        <v>2.02</v>
      </c>
      <c r="H1577" s="136">
        <v>2.22</v>
      </c>
      <c r="I1577" s="135">
        <f t="shared" si="24"/>
        <v>2.12</v>
      </c>
    </row>
    <row r="1578" spans="2:9" ht="12.75">
      <c r="B1578">
        <v>1574</v>
      </c>
      <c r="C1578" s="136">
        <v>1.29</v>
      </c>
      <c r="D1578" s="136">
        <v>1.38</v>
      </c>
      <c r="E1578" s="136">
        <v>1.62</v>
      </c>
      <c r="F1578" s="136">
        <v>2.02</v>
      </c>
      <c r="G1578" s="136">
        <v>2.02</v>
      </c>
      <c r="H1578" s="136">
        <v>2.22</v>
      </c>
      <c r="I1578" s="135">
        <f t="shared" si="24"/>
        <v>2.12</v>
      </c>
    </row>
    <row r="1579" spans="2:9" ht="12.75">
      <c r="B1579">
        <v>1575</v>
      </c>
      <c r="C1579" s="136">
        <v>1.29</v>
      </c>
      <c r="D1579" s="136">
        <v>1.38</v>
      </c>
      <c r="E1579" s="136">
        <v>1.62</v>
      </c>
      <c r="F1579" s="136">
        <v>2.02</v>
      </c>
      <c r="G1579" s="136">
        <v>2.02</v>
      </c>
      <c r="H1579" s="136">
        <v>2.22</v>
      </c>
      <c r="I1579" s="135">
        <f t="shared" si="24"/>
        <v>2.12</v>
      </c>
    </row>
    <row r="1580" spans="2:9" ht="12.75">
      <c r="B1580">
        <v>1576</v>
      </c>
      <c r="C1580" s="136">
        <v>1.29</v>
      </c>
      <c r="D1580" s="136">
        <v>1.38</v>
      </c>
      <c r="E1580" s="136">
        <v>1.62</v>
      </c>
      <c r="F1580" s="136">
        <v>2.02</v>
      </c>
      <c r="G1580" s="136">
        <v>2.02</v>
      </c>
      <c r="H1580" s="136">
        <v>2.22</v>
      </c>
      <c r="I1580" s="135">
        <f t="shared" si="24"/>
        <v>2.12</v>
      </c>
    </row>
    <row r="1581" spans="2:9" ht="12.75">
      <c r="B1581">
        <v>1577</v>
      </c>
      <c r="C1581" s="136">
        <v>1.29</v>
      </c>
      <c r="D1581" s="136">
        <v>1.38</v>
      </c>
      <c r="E1581" s="136">
        <v>1.62</v>
      </c>
      <c r="F1581" s="136">
        <v>2.02</v>
      </c>
      <c r="G1581" s="136">
        <v>2.02</v>
      </c>
      <c r="H1581" s="136">
        <v>2.22</v>
      </c>
      <c r="I1581" s="135">
        <f t="shared" si="24"/>
        <v>2.12</v>
      </c>
    </row>
    <row r="1582" spans="2:9" ht="12.75">
      <c r="B1582">
        <v>1578</v>
      </c>
      <c r="C1582" s="136">
        <v>1.29</v>
      </c>
      <c r="D1582" s="136">
        <v>1.38</v>
      </c>
      <c r="E1582" s="136">
        <v>1.62</v>
      </c>
      <c r="F1582" s="136">
        <v>2.02</v>
      </c>
      <c r="G1582" s="136">
        <v>2.02</v>
      </c>
      <c r="H1582" s="136">
        <v>2.22</v>
      </c>
      <c r="I1582" s="135">
        <f t="shared" si="24"/>
        <v>2.12</v>
      </c>
    </row>
    <row r="1583" spans="2:9" ht="12.75">
      <c r="B1583">
        <v>1579</v>
      </c>
      <c r="C1583" s="136">
        <v>1.29</v>
      </c>
      <c r="D1583" s="136">
        <v>1.38</v>
      </c>
      <c r="E1583" s="136">
        <v>1.62</v>
      </c>
      <c r="F1583" s="136">
        <v>2.02</v>
      </c>
      <c r="G1583" s="136">
        <v>2.02</v>
      </c>
      <c r="H1583" s="136">
        <v>2.22</v>
      </c>
      <c r="I1583" s="135">
        <f t="shared" si="24"/>
        <v>2.12</v>
      </c>
    </row>
    <row r="1584" spans="2:9" ht="12.75">
      <c r="B1584">
        <v>1580</v>
      </c>
      <c r="C1584" s="136">
        <v>1.29</v>
      </c>
      <c r="D1584" s="136">
        <v>1.38</v>
      </c>
      <c r="E1584" s="136">
        <v>1.62</v>
      </c>
      <c r="F1584" s="136">
        <v>2.02</v>
      </c>
      <c r="G1584" s="136">
        <v>2.02</v>
      </c>
      <c r="H1584" s="136">
        <v>2.22</v>
      </c>
      <c r="I1584" s="135">
        <f t="shared" si="24"/>
        <v>2.12</v>
      </c>
    </row>
    <row r="1585" spans="2:9" ht="12.75">
      <c r="B1585">
        <v>1581</v>
      </c>
      <c r="C1585" s="136">
        <v>1.29</v>
      </c>
      <c r="D1585" s="136">
        <v>1.38</v>
      </c>
      <c r="E1585" s="136">
        <v>1.62</v>
      </c>
      <c r="F1585" s="136">
        <v>2.02</v>
      </c>
      <c r="G1585" s="136">
        <v>2.02</v>
      </c>
      <c r="H1585" s="136">
        <v>2.22</v>
      </c>
      <c r="I1585" s="135">
        <f t="shared" si="24"/>
        <v>2.12</v>
      </c>
    </row>
    <row r="1586" spans="2:9" ht="12.75">
      <c r="B1586">
        <v>1582</v>
      </c>
      <c r="C1586" s="136">
        <v>1.29</v>
      </c>
      <c r="D1586" s="136">
        <v>1.38</v>
      </c>
      <c r="E1586" s="136">
        <v>1.62</v>
      </c>
      <c r="F1586" s="136">
        <v>2.02</v>
      </c>
      <c r="G1586" s="136">
        <v>2.02</v>
      </c>
      <c r="H1586" s="136">
        <v>2.22</v>
      </c>
      <c r="I1586" s="135">
        <f t="shared" si="24"/>
        <v>2.12</v>
      </c>
    </row>
    <row r="1587" spans="2:9" ht="12.75">
      <c r="B1587">
        <v>1583</v>
      </c>
      <c r="C1587" s="136">
        <v>1.29</v>
      </c>
      <c r="D1587" s="136">
        <v>1.38</v>
      </c>
      <c r="E1587" s="136">
        <v>1.62</v>
      </c>
      <c r="F1587" s="136">
        <v>2.02</v>
      </c>
      <c r="G1587" s="136">
        <v>2.02</v>
      </c>
      <c r="H1587" s="136">
        <v>2.22</v>
      </c>
      <c r="I1587" s="135">
        <f t="shared" si="24"/>
        <v>2.12</v>
      </c>
    </row>
    <row r="1588" spans="2:9" ht="12.75">
      <c r="B1588">
        <v>1584</v>
      </c>
      <c r="C1588" s="136">
        <v>1.29</v>
      </c>
      <c r="D1588" s="136">
        <v>1.38</v>
      </c>
      <c r="E1588" s="136">
        <v>1.62</v>
      </c>
      <c r="F1588" s="136">
        <v>2.02</v>
      </c>
      <c r="G1588" s="136">
        <v>2.02</v>
      </c>
      <c r="H1588" s="136">
        <v>2.22</v>
      </c>
      <c r="I1588" s="135">
        <f t="shared" si="24"/>
        <v>2.12</v>
      </c>
    </row>
    <row r="1589" spans="2:9" ht="12.75">
      <c r="B1589">
        <v>1585</v>
      </c>
      <c r="C1589" s="136">
        <v>1.29</v>
      </c>
      <c r="D1589" s="136">
        <v>1.38</v>
      </c>
      <c r="E1589" s="136">
        <v>1.62</v>
      </c>
      <c r="F1589" s="136">
        <v>2.02</v>
      </c>
      <c r="G1589" s="136">
        <v>2.02</v>
      </c>
      <c r="H1589" s="136">
        <v>2.22</v>
      </c>
      <c r="I1589" s="135">
        <f t="shared" si="24"/>
        <v>2.12</v>
      </c>
    </row>
    <row r="1590" spans="2:9" ht="12.75">
      <c r="B1590">
        <v>1586</v>
      </c>
      <c r="C1590" s="136">
        <v>1.29</v>
      </c>
      <c r="D1590" s="136">
        <v>1.38</v>
      </c>
      <c r="E1590" s="136">
        <v>1.62</v>
      </c>
      <c r="F1590" s="136">
        <v>2.02</v>
      </c>
      <c r="G1590" s="136">
        <v>2.02</v>
      </c>
      <c r="H1590" s="136">
        <v>2.22</v>
      </c>
      <c r="I1590" s="135">
        <f t="shared" si="24"/>
        <v>2.12</v>
      </c>
    </row>
    <row r="1591" spans="2:9" ht="12.75">
      <c r="B1591">
        <v>1587</v>
      </c>
      <c r="C1591" s="136">
        <v>1.29</v>
      </c>
      <c r="D1591" s="136">
        <v>1.38</v>
      </c>
      <c r="E1591" s="136">
        <v>1.62</v>
      </c>
      <c r="F1591" s="136">
        <v>2.02</v>
      </c>
      <c r="G1591" s="136">
        <v>2.02</v>
      </c>
      <c r="H1591" s="136">
        <v>2.22</v>
      </c>
      <c r="I1591" s="135">
        <f t="shared" si="24"/>
        <v>2.12</v>
      </c>
    </row>
    <row r="1592" spans="2:9" ht="12.75">
      <c r="B1592">
        <v>1588</v>
      </c>
      <c r="C1592" s="136">
        <v>1.29</v>
      </c>
      <c r="D1592" s="136">
        <v>1.38</v>
      </c>
      <c r="E1592" s="136">
        <v>1.62</v>
      </c>
      <c r="F1592" s="136">
        <v>2.02</v>
      </c>
      <c r="G1592" s="136">
        <v>2.02</v>
      </c>
      <c r="H1592" s="136">
        <v>2.22</v>
      </c>
      <c r="I1592" s="135">
        <f t="shared" si="24"/>
        <v>2.12</v>
      </c>
    </row>
    <row r="1593" spans="2:9" ht="12.75">
      <c r="B1593">
        <v>1589</v>
      </c>
      <c r="C1593" s="136">
        <v>1.29</v>
      </c>
      <c r="D1593" s="136">
        <v>1.38</v>
      </c>
      <c r="E1593" s="136">
        <v>1.62</v>
      </c>
      <c r="F1593" s="136">
        <v>2.02</v>
      </c>
      <c r="G1593" s="136">
        <v>2.02</v>
      </c>
      <c r="H1593" s="136">
        <v>2.22</v>
      </c>
      <c r="I1593" s="135">
        <f t="shared" si="24"/>
        <v>2.12</v>
      </c>
    </row>
    <row r="1594" spans="2:9" ht="12.75">
      <c r="B1594">
        <v>1590</v>
      </c>
      <c r="C1594" s="136">
        <v>1.29</v>
      </c>
      <c r="D1594" s="136">
        <v>1.38</v>
      </c>
      <c r="E1594" s="136">
        <v>1.62</v>
      </c>
      <c r="F1594" s="136">
        <v>2.02</v>
      </c>
      <c r="G1594" s="136">
        <v>2.02</v>
      </c>
      <c r="H1594" s="136">
        <v>2.22</v>
      </c>
      <c r="I1594" s="135">
        <f t="shared" si="24"/>
        <v>2.12</v>
      </c>
    </row>
    <row r="1595" spans="2:9" ht="12.75">
      <c r="B1595">
        <v>1591</v>
      </c>
      <c r="C1595" s="136">
        <v>1.29</v>
      </c>
      <c r="D1595" s="136">
        <v>1.38</v>
      </c>
      <c r="E1595" s="136">
        <v>1.62</v>
      </c>
      <c r="F1595" s="136">
        <v>2.02</v>
      </c>
      <c r="G1595" s="136">
        <v>2.02</v>
      </c>
      <c r="H1595" s="136">
        <v>2.22</v>
      </c>
      <c r="I1595" s="135">
        <f t="shared" si="24"/>
        <v>2.12</v>
      </c>
    </row>
    <row r="1596" spans="2:9" ht="12.75">
      <c r="B1596">
        <v>1592</v>
      </c>
      <c r="C1596" s="136">
        <v>1.29</v>
      </c>
      <c r="D1596" s="136">
        <v>1.38</v>
      </c>
      <c r="E1596" s="136">
        <v>1.62</v>
      </c>
      <c r="F1596" s="136">
        <v>2.02</v>
      </c>
      <c r="G1596" s="136">
        <v>2.02</v>
      </c>
      <c r="H1596" s="136">
        <v>2.22</v>
      </c>
      <c r="I1596" s="135">
        <f t="shared" si="24"/>
        <v>2.12</v>
      </c>
    </row>
    <row r="1597" spans="2:9" ht="12.75">
      <c r="B1597">
        <v>1593</v>
      </c>
      <c r="C1597" s="136">
        <v>1.29</v>
      </c>
      <c r="D1597" s="136">
        <v>1.38</v>
      </c>
      <c r="E1597" s="136">
        <v>1.62</v>
      </c>
      <c r="F1597" s="136">
        <v>2.02</v>
      </c>
      <c r="G1597" s="136">
        <v>2.02</v>
      </c>
      <c r="H1597" s="136">
        <v>2.22</v>
      </c>
      <c r="I1597" s="135">
        <f t="shared" si="24"/>
        <v>2.12</v>
      </c>
    </row>
    <row r="1598" spans="2:9" ht="12.75">
      <c r="B1598">
        <v>1594</v>
      </c>
      <c r="C1598" s="136">
        <v>1.29</v>
      </c>
      <c r="D1598" s="136">
        <v>1.38</v>
      </c>
      <c r="E1598" s="136">
        <v>1.62</v>
      </c>
      <c r="F1598" s="136">
        <v>2.02</v>
      </c>
      <c r="G1598" s="136">
        <v>2.02</v>
      </c>
      <c r="H1598" s="136">
        <v>2.22</v>
      </c>
      <c r="I1598" s="135">
        <f t="shared" si="24"/>
        <v>2.12</v>
      </c>
    </row>
    <row r="1599" spans="2:9" ht="12.75">
      <c r="B1599">
        <v>1595</v>
      </c>
      <c r="C1599" s="136">
        <v>1.29</v>
      </c>
      <c r="D1599" s="136">
        <v>1.38</v>
      </c>
      <c r="E1599" s="136">
        <v>1.62</v>
      </c>
      <c r="F1599" s="136">
        <v>2.02</v>
      </c>
      <c r="G1599" s="136">
        <v>2.02</v>
      </c>
      <c r="H1599" s="136">
        <v>2.22</v>
      </c>
      <c r="I1599" s="135">
        <f t="shared" si="24"/>
        <v>2.12</v>
      </c>
    </row>
    <row r="1600" spans="2:9" ht="12.75">
      <c r="B1600">
        <v>1596</v>
      </c>
      <c r="C1600" s="136">
        <v>1.29</v>
      </c>
      <c r="D1600" s="136">
        <v>1.38</v>
      </c>
      <c r="E1600" s="136">
        <v>1.62</v>
      </c>
      <c r="F1600" s="136">
        <v>2.02</v>
      </c>
      <c r="G1600" s="136">
        <v>2.02</v>
      </c>
      <c r="H1600" s="136">
        <v>2.22</v>
      </c>
      <c r="I1600" s="135">
        <f t="shared" si="24"/>
        <v>2.12</v>
      </c>
    </row>
    <row r="1601" spans="2:9" ht="12.75">
      <c r="B1601">
        <v>1597</v>
      </c>
      <c r="C1601" s="136">
        <v>1.29</v>
      </c>
      <c r="D1601" s="136">
        <v>1.38</v>
      </c>
      <c r="E1601" s="136">
        <v>1.62</v>
      </c>
      <c r="F1601" s="136">
        <v>2.02</v>
      </c>
      <c r="G1601" s="136">
        <v>2.02</v>
      </c>
      <c r="H1601" s="136">
        <v>2.22</v>
      </c>
      <c r="I1601" s="135">
        <f t="shared" si="24"/>
        <v>2.12</v>
      </c>
    </row>
    <row r="1602" spans="2:9" ht="12.75">
      <c r="B1602">
        <v>1598</v>
      </c>
      <c r="C1602" s="136">
        <v>1.29</v>
      </c>
      <c r="D1602" s="136">
        <v>1.38</v>
      </c>
      <c r="E1602" s="136">
        <v>1.62</v>
      </c>
      <c r="F1602" s="136">
        <v>2.02</v>
      </c>
      <c r="G1602" s="136">
        <v>2.02</v>
      </c>
      <c r="H1602" s="136">
        <v>2.22</v>
      </c>
      <c r="I1602" s="135">
        <f t="shared" si="24"/>
        <v>2.12</v>
      </c>
    </row>
    <row r="1603" spans="2:9" ht="12.75">
      <c r="B1603">
        <v>1599</v>
      </c>
      <c r="C1603" s="136">
        <v>1.29</v>
      </c>
      <c r="D1603" s="136">
        <v>1.38</v>
      </c>
      <c r="E1603" s="136">
        <v>1.62</v>
      </c>
      <c r="F1603" s="136">
        <v>2.02</v>
      </c>
      <c r="G1603" s="136">
        <v>2.02</v>
      </c>
      <c r="H1603" s="136">
        <v>2.22</v>
      </c>
      <c r="I1603" s="135">
        <f t="shared" si="24"/>
        <v>2.12</v>
      </c>
    </row>
    <row r="1604" spans="2:9" ht="12.75">
      <c r="B1604">
        <v>1600</v>
      </c>
      <c r="C1604" s="136">
        <v>1.32</v>
      </c>
      <c r="D1604" s="136">
        <v>1.42</v>
      </c>
      <c r="E1604" s="136">
        <v>1.66</v>
      </c>
      <c r="F1604" s="136">
        <v>2.06</v>
      </c>
      <c r="G1604" s="136">
        <v>2.06</v>
      </c>
      <c r="H1604" s="136">
        <v>2.26</v>
      </c>
      <c r="I1604" s="135">
        <f t="shared" si="24"/>
        <v>2.16</v>
      </c>
    </row>
    <row r="1605" spans="2:9" ht="12.75">
      <c r="B1605">
        <v>1601</v>
      </c>
      <c r="C1605" s="136">
        <v>1.32</v>
      </c>
      <c r="D1605" s="136">
        <v>1.42</v>
      </c>
      <c r="E1605" s="136">
        <v>1.66</v>
      </c>
      <c r="F1605" s="136">
        <v>2.06</v>
      </c>
      <c r="G1605" s="136">
        <v>2.06</v>
      </c>
      <c r="H1605" s="136">
        <v>2.26</v>
      </c>
      <c r="I1605" s="135">
        <f aca="true" t="shared" si="25" ref="I1605:I1668">AVERAGE(F1605,H1605)</f>
        <v>2.16</v>
      </c>
    </row>
    <row r="1606" spans="2:9" ht="12.75">
      <c r="B1606">
        <v>1602</v>
      </c>
      <c r="C1606" s="136">
        <v>1.32</v>
      </c>
      <c r="D1606" s="136">
        <v>1.42</v>
      </c>
      <c r="E1606" s="136">
        <v>1.66</v>
      </c>
      <c r="F1606" s="136">
        <v>2.06</v>
      </c>
      <c r="G1606" s="136">
        <v>2.06</v>
      </c>
      <c r="H1606" s="136">
        <v>2.26</v>
      </c>
      <c r="I1606" s="135">
        <f t="shared" si="25"/>
        <v>2.16</v>
      </c>
    </row>
    <row r="1607" spans="2:9" ht="12.75">
      <c r="B1607">
        <v>1603</v>
      </c>
      <c r="C1607" s="136">
        <v>1.32</v>
      </c>
      <c r="D1607" s="136">
        <v>1.42</v>
      </c>
      <c r="E1607" s="136">
        <v>1.66</v>
      </c>
      <c r="F1607" s="136">
        <v>2.06</v>
      </c>
      <c r="G1607" s="136">
        <v>2.06</v>
      </c>
      <c r="H1607" s="136">
        <v>2.26</v>
      </c>
      <c r="I1607" s="135">
        <f t="shared" si="25"/>
        <v>2.16</v>
      </c>
    </row>
    <row r="1608" spans="2:9" ht="12.75">
      <c r="B1608">
        <v>1604</v>
      </c>
      <c r="C1608" s="136">
        <v>1.32</v>
      </c>
      <c r="D1608" s="136">
        <v>1.42</v>
      </c>
      <c r="E1608" s="136">
        <v>1.66</v>
      </c>
      <c r="F1608" s="136">
        <v>2.06</v>
      </c>
      <c r="G1608" s="136">
        <v>2.06</v>
      </c>
      <c r="H1608" s="136">
        <v>2.26</v>
      </c>
      <c r="I1608" s="135">
        <f t="shared" si="25"/>
        <v>2.16</v>
      </c>
    </row>
    <row r="1609" spans="2:9" ht="12.75">
      <c r="B1609">
        <v>1605</v>
      </c>
      <c r="C1609" s="136">
        <v>1.32</v>
      </c>
      <c r="D1609" s="136">
        <v>1.42</v>
      </c>
      <c r="E1609" s="136">
        <v>1.66</v>
      </c>
      <c r="F1609" s="136">
        <v>2.06</v>
      </c>
      <c r="G1609" s="136">
        <v>2.06</v>
      </c>
      <c r="H1609" s="136">
        <v>2.26</v>
      </c>
      <c r="I1609" s="135">
        <f t="shared" si="25"/>
        <v>2.16</v>
      </c>
    </row>
    <row r="1610" spans="2:9" ht="12.75">
      <c r="B1610">
        <v>1606</v>
      </c>
      <c r="C1610" s="136">
        <v>1.32</v>
      </c>
      <c r="D1610" s="136">
        <v>1.42</v>
      </c>
      <c r="E1610" s="136">
        <v>1.66</v>
      </c>
      <c r="F1610" s="136">
        <v>2.06</v>
      </c>
      <c r="G1610" s="136">
        <v>2.06</v>
      </c>
      <c r="H1610" s="136">
        <v>2.26</v>
      </c>
      <c r="I1610" s="135">
        <f t="shared" si="25"/>
        <v>2.16</v>
      </c>
    </row>
    <row r="1611" spans="2:9" ht="12.75">
      <c r="B1611">
        <v>1607</v>
      </c>
      <c r="C1611" s="136">
        <v>1.32</v>
      </c>
      <c r="D1611" s="136">
        <v>1.42</v>
      </c>
      <c r="E1611" s="136">
        <v>1.66</v>
      </c>
      <c r="F1611" s="136">
        <v>2.06</v>
      </c>
      <c r="G1611" s="136">
        <v>2.06</v>
      </c>
      <c r="H1611" s="136">
        <v>2.26</v>
      </c>
      <c r="I1611" s="135">
        <f t="shared" si="25"/>
        <v>2.16</v>
      </c>
    </row>
    <row r="1612" spans="2:9" ht="12.75">
      <c r="B1612">
        <v>1608</v>
      </c>
      <c r="C1612" s="136">
        <v>1.32</v>
      </c>
      <c r="D1612" s="136">
        <v>1.42</v>
      </c>
      <c r="E1612" s="136">
        <v>1.66</v>
      </c>
      <c r="F1612" s="136">
        <v>2.06</v>
      </c>
      <c r="G1612" s="136">
        <v>2.06</v>
      </c>
      <c r="H1612" s="136">
        <v>2.26</v>
      </c>
      <c r="I1612" s="135">
        <f t="shared" si="25"/>
        <v>2.16</v>
      </c>
    </row>
    <row r="1613" spans="2:9" ht="12.75">
      <c r="B1613">
        <v>1609</v>
      </c>
      <c r="C1613" s="136">
        <v>1.32</v>
      </c>
      <c r="D1613" s="136">
        <v>1.42</v>
      </c>
      <c r="E1613" s="136">
        <v>1.66</v>
      </c>
      <c r="F1613" s="136">
        <v>2.06</v>
      </c>
      <c r="G1613" s="136">
        <v>2.06</v>
      </c>
      <c r="H1613" s="136">
        <v>2.26</v>
      </c>
      <c r="I1613" s="135">
        <f t="shared" si="25"/>
        <v>2.16</v>
      </c>
    </row>
    <row r="1614" spans="2:9" ht="12.75">
      <c r="B1614">
        <v>1610</v>
      </c>
      <c r="C1614" s="136">
        <v>1.32</v>
      </c>
      <c r="D1614" s="136">
        <v>1.42</v>
      </c>
      <c r="E1614" s="136">
        <v>1.66</v>
      </c>
      <c r="F1614" s="136">
        <v>2.06</v>
      </c>
      <c r="G1614" s="136">
        <v>2.06</v>
      </c>
      <c r="H1614" s="136">
        <v>2.26</v>
      </c>
      <c r="I1614" s="135">
        <f t="shared" si="25"/>
        <v>2.16</v>
      </c>
    </row>
    <row r="1615" spans="2:9" ht="12.75">
      <c r="B1615">
        <v>1611</v>
      </c>
      <c r="C1615" s="136">
        <v>1.32</v>
      </c>
      <c r="D1615" s="136">
        <v>1.42</v>
      </c>
      <c r="E1615" s="136">
        <v>1.66</v>
      </c>
      <c r="F1615" s="136">
        <v>2.06</v>
      </c>
      <c r="G1615" s="136">
        <v>2.06</v>
      </c>
      <c r="H1615" s="136">
        <v>2.26</v>
      </c>
      <c r="I1615" s="135">
        <f t="shared" si="25"/>
        <v>2.16</v>
      </c>
    </row>
    <row r="1616" spans="2:9" ht="12.75">
      <c r="B1616">
        <v>1612</v>
      </c>
      <c r="C1616" s="136">
        <v>1.32</v>
      </c>
      <c r="D1616" s="136">
        <v>1.42</v>
      </c>
      <c r="E1616" s="136">
        <v>1.66</v>
      </c>
      <c r="F1616" s="136">
        <v>2.06</v>
      </c>
      <c r="G1616" s="136">
        <v>2.06</v>
      </c>
      <c r="H1616" s="136">
        <v>2.26</v>
      </c>
      <c r="I1616" s="135">
        <f t="shared" si="25"/>
        <v>2.16</v>
      </c>
    </row>
    <row r="1617" spans="2:9" ht="12.75">
      <c r="B1617">
        <v>1613</v>
      </c>
      <c r="C1617" s="136">
        <v>1.32</v>
      </c>
      <c r="D1617" s="136">
        <v>1.42</v>
      </c>
      <c r="E1617" s="136">
        <v>1.66</v>
      </c>
      <c r="F1617" s="136">
        <v>2.06</v>
      </c>
      <c r="G1617" s="136">
        <v>2.06</v>
      </c>
      <c r="H1617" s="136">
        <v>2.26</v>
      </c>
      <c r="I1617" s="135">
        <f t="shared" si="25"/>
        <v>2.16</v>
      </c>
    </row>
    <row r="1618" spans="2:9" ht="12.75">
      <c r="B1618">
        <v>1614</v>
      </c>
      <c r="C1618" s="136">
        <v>1.32</v>
      </c>
      <c r="D1618" s="136">
        <v>1.42</v>
      </c>
      <c r="E1618" s="136">
        <v>1.66</v>
      </c>
      <c r="F1618" s="136">
        <v>2.06</v>
      </c>
      <c r="G1618" s="136">
        <v>2.06</v>
      </c>
      <c r="H1618" s="136">
        <v>2.26</v>
      </c>
      <c r="I1618" s="135">
        <f t="shared" si="25"/>
        <v>2.16</v>
      </c>
    </row>
    <row r="1619" spans="2:9" ht="12.75">
      <c r="B1619">
        <v>1615</v>
      </c>
      <c r="C1619" s="136">
        <v>1.32</v>
      </c>
      <c r="D1619" s="136">
        <v>1.42</v>
      </c>
      <c r="E1619" s="136">
        <v>1.66</v>
      </c>
      <c r="F1619" s="136">
        <v>2.06</v>
      </c>
      <c r="G1619" s="136">
        <v>2.06</v>
      </c>
      <c r="H1619" s="136">
        <v>2.26</v>
      </c>
      <c r="I1619" s="135">
        <f t="shared" si="25"/>
        <v>2.16</v>
      </c>
    </row>
    <row r="1620" spans="2:9" ht="12.75">
      <c r="B1620">
        <v>1616</v>
      </c>
      <c r="C1620" s="136">
        <v>1.32</v>
      </c>
      <c r="D1620" s="136">
        <v>1.42</v>
      </c>
      <c r="E1620" s="136">
        <v>1.66</v>
      </c>
      <c r="F1620" s="136">
        <v>2.06</v>
      </c>
      <c r="G1620" s="136">
        <v>2.06</v>
      </c>
      <c r="H1620" s="136">
        <v>2.26</v>
      </c>
      <c r="I1620" s="135">
        <f t="shared" si="25"/>
        <v>2.16</v>
      </c>
    </row>
    <row r="1621" spans="2:9" ht="12.75">
      <c r="B1621">
        <v>1617</v>
      </c>
      <c r="C1621" s="136">
        <v>1.32</v>
      </c>
      <c r="D1621" s="136">
        <v>1.42</v>
      </c>
      <c r="E1621" s="136">
        <v>1.66</v>
      </c>
      <c r="F1621" s="136">
        <v>2.06</v>
      </c>
      <c r="G1621" s="136">
        <v>2.06</v>
      </c>
      <c r="H1621" s="136">
        <v>2.26</v>
      </c>
      <c r="I1621" s="135">
        <f t="shared" si="25"/>
        <v>2.16</v>
      </c>
    </row>
    <row r="1622" spans="2:9" ht="12.75">
      <c r="B1622">
        <v>1618</v>
      </c>
      <c r="C1622" s="136">
        <v>1.32</v>
      </c>
      <c r="D1622" s="136">
        <v>1.42</v>
      </c>
      <c r="E1622" s="136">
        <v>1.66</v>
      </c>
      <c r="F1622" s="136">
        <v>2.06</v>
      </c>
      <c r="G1622" s="136">
        <v>2.06</v>
      </c>
      <c r="H1622" s="136">
        <v>2.26</v>
      </c>
      <c r="I1622" s="135">
        <f t="shared" si="25"/>
        <v>2.16</v>
      </c>
    </row>
    <row r="1623" spans="2:9" ht="12.75">
      <c r="B1623">
        <v>1619</v>
      </c>
      <c r="C1623" s="136">
        <v>1.32</v>
      </c>
      <c r="D1623" s="136">
        <v>1.42</v>
      </c>
      <c r="E1623" s="136">
        <v>1.66</v>
      </c>
      <c r="F1623" s="136">
        <v>2.06</v>
      </c>
      <c r="G1623" s="136">
        <v>2.06</v>
      </c>
      <c r="H1623" s="136">
        <v>2.26</v>
      </c>
      <c r="I1623" s="135">
        <f t="shared" si="25"/>
        <v>2.16</v>
      </c>
    </row>
    <row r="1624" spans="2:9" ht="12.75">
      <c r="B1624">
        <v>1620</v>
      </c>
      <c r="C1624" s="136">
        <v>1.32</v>
      </c>
      <c r="D1624" s="136">
        <v>1.42</v>
      </c>
      <c r="E1624" s="136">
        <v>1.66</v>
      </c>
      <c r="F1624" s="136">
        <v>2.06</v>
      </c>
      <c r="G1624" s="136">
        <v>2.06</v>
      </c>
      <c r="H1624" s="136">
        <v>2.26</v>
      </c>
      <c r="I1624" s="135">
        <f t="shared" si="25"/>
        <v>2.16</v>
      </c>
    </row>
    <row r="1625" spans="2:9" ht="12.75">
      <c r="B1625">
        <v>1621</v>
      </c>
      <c r="C1625" s="136">
        <v>1.32</v>
      </c>
      <c r="D1625" s="136">
        <v>1.42</v>
      </c>
      <c r="E1625" s="136">
        <v>1.66</v>
      </c>
      <c r="F1625" s="136">
        <v>2.06</v>
      </c>
      <c r="G1625" s="136">
        <v>2.06</v>
      </c>
      <c r="H1625" s="136">
        <v>2.26</v>
      </c>
      <c r="I1625" s="135">
        <f t="shared" si="25"/>
        <v>2.16</v>
      </c>
    </row>
    <row r="1626" spans="2:9" ht="12.75">
      <c r="B1626">
        <v>1622</v>
      </c>
      <c r="C1626" s="136">
        <v>1.32</v>
      </c>
      <c r="D1626" s="136">
        <v>1.42</v>
      </c>
      <c r="E1626" s="136">
        <v>1.66</v>
      </c>
      <c r="F1626" s="136">
        <v>2.06</v>
      </c>
      <c r="G1626" s="136">
        <v>2.06</v>
      </c>
      <c r="H1626" s="136">
        <v>2.26</v>
      </c>
      <c r="I1626" s="135">
        <f t="shared" si="25"/>
        <v>2.16</v>
      </c>
    </row>
    <row r="1627" spans="2:9" ht="12.75">
      <c r="B1627">
        <v>1623</v>
      </c>
      <c r="C1627" s="136">
        <v>1.32</v>
      </c>
      <c r="D1627" s="136">
        <v>1.42</v>
      </c>
      <c r="E1627" s="136">
        <v>1.66</v>
      </c>
      <c r="F1627" s="136">
        <v>2.06</v>
      </c>
      <c r="G1627" s="136">
        <v>2.06</v>
      </c>
      <c r="H1627" s="136">
        <v>2.26</v>
      </c>
      <c r="I1627" s="135">
        <f t="shared" si="25"/>
        <v>2.16</v>
      </c>
    </row>
    <row r="1628" spans="2:9" ht="12.75">
      <c r="B1628">
        <v>1624</v>
      </c>
      <c r="C1628" s="136">
        <v>1.32</v>
      </c>
      <c r="D1628" s="136">
        <v>1.42</v>
      </c>
      <c r="E1628" s="136">
        <v>1.66</v>
      </c>
      <c r="F1628" s="136">
        <v>2.06</v>
      </c>
      <c r="G1628" s="136">
        <v>2.06</v>
      </c>
      <c r="H1628" s="136">
        <v>2.26</v>
      </c>
      <c r="I1628" s="135">
        <f t="shared" si="25"/>
        <v>2.16</v>
      </c>
    </row>
    <row r="1629" spans="2:9" ht="12.75">
      <c r="B1629">
        <v>1625</v>
      </c>
      <c r="C1629" s="136">
        <v>1.32</v>
      </c>
      <c r="D1629" s="136">
        <v>1.42</v>
      </c>
      <c r="E1629" s="136">
        <v>1.66</v>
      </c>
      <c r="F1629" s="136">
        <v>2.06</v>
      </c>
      <c r="G1629" s="136">
        <v>2.06</v>
      </c>
      <c r="H1629" s="136">
        <v>2.26</v>
      </c>
      <c r="I1629" s="135">
        <f t="shared" si="25"/>
        <v>2.16</v>
      </c>
    </row>
    <row r="1630" spans="2:9" ht="12.75">
      <c r="B1630">
        <v>1626</v>
      </c>
      <c r="C1630" s="136">
        <v>1.32</v>
      </c>
      <c r="D1630" s="136">
        <v>1.42</v>
      </c>
      <c r="E1630" s="136">
        <v>1.66</v>
      </c>
      <c r="F1630" s="136">
        <v>2.06</v>
      </c>
      <c r="G1630" s="136">
        <v>2.06</v>
      </c>
      <c r="H1630" s="136">
        <v>2.26</v>
      </c>
      <c r="I1630" s="135">
        <f t="shared" si="25"/>
        <v>2.16</v>
      </c>
    </row>
    <row r="1631" spans="2:9" ht="12.75">
      <c r="B1631">
        <v>1627</v>
      </c>
      <c r="C1631" s="136">
        <v>1.32</v>
      </c>
      <c r="D1631" s="136">
        <v>1.42</v>
      </c>
      <c r="E1631" s="136">
        <v>1.66</v>
      </c>
      <c r="F1631" s="136">
        <v>2.06</v>
      </c>
      <c r="G1631" s="136">
        <v>2.06</v>
      </c>
      <c r="H1631" s="136">
        <v>2.26</v>
      </c>
      <c r="I1631" s="135">
        <f t="shared" si="25"/>
        <v>2.16</v>
      </c>
    </row>
    <row r="1632" spans="2:9" ht="12.75">
      <c r="B1632">
        <v>1628</v>
      </c>
      <c r="C1632" s="136">
        <v>1.32</v>
      </c>
      <c r="D1632" s="136">
        <v>1.42</v>
      </c>
      <c r="E1632" s="136">
        <v>1.66</v>
      </c>
      <c r="F1632" s="136">
        <v>2.06</v>
      </c>
      <c r="G1632" s="136">
        <v>2.06</v>
      </c>
      <c r="H1632" s="136">
        <v>2.26</v>
      </c>
      <c r="I1632" s="135">
        <f t="shared" si="25"/>
        <v>2.16</v>
      </c>
    </row>
    <row r="1633" spans="2:9" ht="12.75">
      <c r="B1633">
        <v>1629</v>
      </c>
      <c r="C1633" s="136">
        <v>1.32</v>
      </c>
      <c r="D1633" s="136">
        <v>1.42</v>
      </c>
      <c r="E1633" s="136">
        <v>1.66</v>
      </c>
      <c r="F1633" s="136">
        <v>2.06</v>
      </c>
      <c r="G1633" s="136">
        <v>2.06</v>
      </c>
      <c r="H1633" s="136">
        <v>2.26</v>
      </c>
      <c r="I1633" s="135">
        <f t="shared" si="25"/>
        <v>2.16</v>
      </c>
    </row>
    <row r="1634" spans="2:9" ht="12.75">
      <c r="B1634">
        <v>1630</v>
      </c>
      <c r="C1634" s="136">
        <v>1.32</v>
      </c>
      <c r="D1634" s="136">
        <v>1.42</v>
      </c>
      <c r="E1634" s="136">
        <v>1.66</v>
      </c>
      <c r="F1634" s="136">
        <v>2.06</v>
      </c>
      <c r="G1634" s="136">
        <v>2.06</v>
      </c>
      <c r="H1634" s="136">
        <v>2.26</v>
      </c>
      <c r="I1634" s="135">
        <f t="shared" si="25"/>
        <v>2.16</v>
      </c>
    </row>
    <row r="1635" spans="2:9" ht="12.75">
      <c r="B1635">
        <v>1631</v>
      </c>
      <c r="C1635" s="136">
        <v>1.32</v>
      </c>
      <c r="D1635" s="136">
        <v>1.42</v>
      </c>
      <c r="E1635" s="136">
        <v>1.66</v>
      </c>
      <c r="F1635" s="136">
        <v>2.06</v>
      </c>
      <c r="G1635" s="136">
        <v>2.06</v>
      </c>
      <c r="H1635" s="136">
        <v>2.26</v>
      </c>
      <c r="I1635" s="135">
        <f t="shared" si="25"/>
        <v>2.16</v>
      </c>
    </row>
    <row r="1636" spans="2:9" ht="12.75">
      <c r="B1636">
        <v>1632</v>
      </c>
      <c r="C1636" s="136">
        <v>1.32</v>
      </c>
      <c r="D1636" s="136">
        <v>1.42</v>
      </c>
      <c r="E1636" s="136">
        <v>1.66</v>
      </c>
      <c r="F1636" s="136">
        <v>2.06</v>
      </c>
      <c r="G1636" s="136">
        <v>2.06</v>
      </c>
      <c r="H1636" s="136">
        <v>2.26</v>
      </c>
      <c r="I1636" s="135">
        <f t="shared" si="25"/>
        <v>2.16</v>
      </c>
    </row>
    <row r="1637" spans="2:9" ht="12.75">
      <c r="B1637">
        <v>1633</v>
      </c>
      <c r="C1637" s="136">
        <v>1.32</v>
      </c>
      <c r="D1637" s="136">
        <v>1.42</v>
      </c>
      <c r="E1637" s="136">
        <v>1.66</v>
      </c>
      <c r="F1637" s="136">
        <v>2.06</v>
      </c>
      <c r="G1637" s="136">
        <v>2.06</v>
      </c>
      <c r="H1637" s="136">
        <v>2.26</v>
      </c>
      <c r="I1637" s="135">
        <f t="shared" si="25"/>
        <v>2.16</v>
      </c>
    </row>
    <row r="1638" spans="2:9" ht="12.75">
      <c r="B1638">
        <v>1634</v>
      </c>
      <c r="C1638" s="136">
        <v>1.32</v>
      </c>
      <c r="D1638" s="136">
        <v>1.42</v>
      </c>
      <c r="E1638" s="136">
        <v>1.66</v>
      </c>
      <c r="F1638" s="136">
        <v>2.06</v>
      </c>
      <c r="G1638" s="136">
        <v>2.06</v>
      </c>
      <c r="H1638" s="136">
        <v>2.26</v>
      </c>
      <c r="I1638" s="135">
        <f t="shared" si="25"/>
        <v>2.16</v>
      </c>
    </row>
    <row r="1639" spans="2:9" ht="12.75">
      <c r="B1639">
        <v>1635</v>
      </c>
      <c r="C1639" s="136">
        <v>1.32</v>
      </c>
      <c r="D1639" s="136">
        <v>1.42</v>
      </c>
      <c r="E1639" s="136">
        <v>1.66</v>
      </c>
      <c r="F1639" s="136">
        <v>2.06</v>
      </c>
      <c r="G1639" s="136">
        <v>2.06</v>
      </c>
      <c r="H1639" s="136">
        <v>2.26</v>
      </c>
      <c r="I1639" s="135">
        <f t="shared" si="25"/>
        <v>2.16</v>
      </c>
    </row>
    <row r="1640" spans="2:9" ht="12.75">
      <c r="B1640">
        <v>1636</v>
      </c>
      <c r="C1640" s="136">
        <v>1.32</v>
      </c>
      <c r="D1640" s="136">
        <v>1.42</v>
      </c>
      <c r="E1640" s="136">
        <v>1.66</v>
      </c>
      <c r="F1640" s="136">
        <v>2.06</v>
      </c>
      <c r="G1640" s="136">
        <v>2.06</v>
      </c>
      <c r="H1640" s="136">
        <v>2.26</v>
      </c>
      <c r="I1640" s="135">
        <f t="shared" si="25"/>
        <v>2.16</v>
      </c>
    </row>
    <row r="1641" spans="2:9" ht="12.75">
      <c r="B1641">
        <v>1637</v>
      </c>
      <c r="C1641" s="136">
        <v>1.32</v>
      </c>
      <c r="D1641" s="136">
        <v>1.42</v>
      </c>
      <c r="E1641" s="136">
        <v>1.66</v>
      </c>
      <c r="F1641" s="136">
        <v>2.06</v>
      </c>
      <c r="G1641" s="136">
        <v>2.06</v>
      </c>
      <c r="H1641" s="136">
        <v>2.26</v>
      </c>
      <c r="I1641" s="135">
        <f t="shared" si="25"/>
        <v>2.16</v>
      </c>
    </row>
    <row r="1642" spans="2:9" ht="12.75">
      <c r="B1642">
        <v>1638</v>
      </c>
      <c r="C1642" s="136">
        <v>1.32</v>
      </c>
      <c r="D1642" s="136">
        <v>1.42</v>
      </c>
      <c r="E1642" s="136">
        <v>1.66</v>
      </c>
      <c r="F1642" s="136">
        <v>2.06</v>
      </c>
      <c r="G1642" s="136">
        <v>2.06</v>
      </c>
      <c r="H1642" s="136">
        <v>2.26</v>
      </c>
      <c r="I1642" s="135">
        <f t="shared" si="25"/>
        <v>2.16</v>
      </c>
    </row>
    <row r="1643" spans="2:9" ht="12.75">
      <c r="B1643">
        <v>1639</v>
      </c>
      <c r="C1643" s="136">
        <v>1.32</v>
      </c>
      <c r="D1643" s="136">
        <v>1.42</v>
      </c>
      <c r="E1643" s="136">
        <v>1.66</v>
      </c>
      <c r="F1643" s="136">
        <v>2.06</v>
      </c>
      <c r="G1643" s="136">
        <v>2.06</v>
      </c>
      <c r="H1643" s="136">
        <v>2.26</v>
      </c>
      <c r="I1643" s="135">
        <f t="shared" si="25"/>
        <v>2.16</v>
      </c>
    </row>
    <row r="1644" spans="2:9" ht="12.75">
      <c r="B1644">
        <v>1640</v>
      </c>
      <c r="C1644" s="136">
        <v>1.32</v>
      </c>
      <c r="D1644" s="136">
        <v>1.42</v>
      </c>
      <c r="E1644" s="136">
        <v>1.66</v>
      </c>
      <c r="F1644" s="136">
        <v>2.06</v>
      </c>
      <c r="G1644" s="136">
        <v>2.06</v>
      </c>
      <c r="H1644" s="136">
        <v>2.26</v>
      </c>
      <c r="I1644" s="135">
        <f t="shared" si="25"/>
        <v>2.16</v>
      </c>
    </row>
    <row r="1645" spans="2:9" ht="12.75">
      <c r="B1645">
        <v>1641</v>
      </c>
      <c r="C1645" s="136">
        <v>1.32</v>
      </c>
      <c r="D1645" s="136">
        <v>1.42</v>
      </c>
      <c r="E1645" s="136">
        <v>1.66</v>
      </c>
      <c r="F1645" s="136">
        <v>2.06</v>
      </c>
      <c r="G1645" s="136">
        <v>2.06</v>
      </c>
      <c r="H1645" s="136">
        <v>2.26</v>
      </c>
      <c r="I1645" s="135">
        <f t="shared" si="25"/>
        <v>2.16</v>
      </c>
    </row>
    <row r="1646" spans="2:9" ht="12.75">
      <c r="B1646">
        <v>1642</v>
      </c>
      <c r="C1646" s="136">
        <v>1.32</v>
      </c>
      <c r="D1646" s="136">
        <v>1.42</v>
      </c>
      <c r="E1646" s="136">
        <v>1.66</v>
      </c>
      <c r="F1646" s="136">
        <v>2.06</v>
      </c>
      <c r="G1646" s="136">
        <v>2.06</v>
      </c>
      <c r="H1646" s="136">
        <v>2.26</v>
      </c>
      <c r="I1646" s="135">
        <f t="shared" si="25"/>
        <v>2.16</v>
      </c>
    </row>
    <row r="1647" spans="2:9" ht="12.75">
      <c r="B1647">
        <v>1643</v>
      </c>
      <c r="C1647" s="136">
        <v>1.32</v>
      </c>
      <c r="D1647" s="136">
        <v>1.42</v>
      </c>
      <c r="E1647" s="136">
        <v>1.66</v>
      </c>
      <c r="F1647" s="136">
        <v>2.06</v>
      </c>
      <c r="G1647" s="136">
        <v>2.06</v>
      </c>
      <c r="H1647" s="136">
        <v>2.26</v>
      </c>
      <c r="I1647" s="135">
        <f t="shared" si="25"/>
        <v>2.16</v>
      </c>
    </row>
    <row r="1648" spans="2:9" ht="12.75">
      <c r="B1648">
        <v>1644</v>
      </c>
      <c r="C1648" s="136">
        <v>1.32</v>
      </c>
      <c r="D1648" s="136">
        <v>1.42</v>
      </c>
      <c r="E1648" s="136">
        <v>1.66</v>
      </c>
      <c r="F1648" s="136">
        <v>2.06</v>
      </c>
      <c r="G1648" s="136">
        <v>2.06</v>
      </c>
      <c r="H1648" s="136">
        <v>2.26</v>
      </c>
      <c r="I1648" s="135">
        <f t="shared" si="25"/>
        <v>2.16</v>
      </c>
    </row>
    <row r="1649" spans="2:9" ht="12.75">
      <c r="B1649">
        <v>1645</v>
      </c>
      <c r="C1649" s="136">
        <v>1.32</v>
      </c>
      <c r="D1649" s="136">
        <v>1.42</v>
      </c>
      <c r="E1649" s="136">
        <v>1.66</v>
      </c>
      <c r="F1649" s="136">
        <v>2.06</v>
      </c>
      <c r="G1649" s="136">
        <v>2.06</v>
      </c>
      <c r="H1649" s="136">
        <v>2.26</v>
      </c>
      <c r="I1649" s="135">
        <f t="shared" si="25"/>
        <v>2.16</v>
      </c>
    </row>
    <row r="1650" spans="2:9" ht="12.75">
      <c r="B1650">
        <v>1646</v>
      </c>
      <c r="C1650" s="136">
        <v>1.32</v>
      </c>
      <c r="D1650" s="136">
        <v>1.42</v>
      </c>
      <c r="E1650" s="136">
        <v>1.66</v>
      </c>
      <c r="F1650" s="136">
        <v>2.06</v>
      </c>
      <c r="G1650" s="136">
        <v>2.06</v>
      </c>
      <c r="H1650" s="136">
        <v>2.26</v>
      </c>
      <c r="I1650" s="135">
        <f t="shared" si="25"/>
        <v>2.16</v>
      </c>
    </row>
    <row r="1651" spans="2:9" ht="12.75">
      <c r="B1651">
        <v>1647</v>
      </c>
      <c r="C1651" s="136">
        <v>1.32</v>
      </c>
      <c r="D1651" s="136">
        <v>1.42</v>
      </c>
      <c r="E1651" s="136">
        <v>1.66</v>
      </c>
      <c r="F1651" s="136">
        <v>2.06</v>
      </c>
      <c r="G1651" s="136">
        <v>2.06</v>
      </c>
      <c r="H1651" s="136">
        <v>2.26</v>
      </c>
      <c r="I1651" s="135">
        <f t="shared" si="25"/>
        <v>2.16</v>
      </c>
    </row>
    <row r="1652" spans="2:9" ht="12.75">
      <c r="B1652">
        <v>1648</v>
      </c>
      <c r="C1652" s="136">
        <v>1.32</v>
      </c>
      <c r="D1652" s="136">
        <v>1.42</v>
      </c>
      <c r="E1652" s="136">
        <v>1.66</v>
      </c>
      <c r="F1652" s="136">
        <v>2.06</v>
      </c>
      <c r="G1652" s="136">
        <v>2.06</v>
      </c>
      <c r="H1652" s="136">
        <v>2.26</v>
      </c>
      <c r="I1652" s="135">
        <f t="shared" si="25"/>
        <v>2.16</v>
      </c>
    </row>
    <row r="1653" spans="2:9" ht="12.75">
      <c r="B1653">
        <v>1649</v>
      </c>
      <c r="C1653" s="136">
        <v>1.32</v>
      </c>
      <c r="D1653" s="136">
        <v>1.42</v>
      </c>
      <c r="E1653" s="136">
        <v>1.66</v>
      </c>
      <c r="F1653" s="136">
        <v>2.06</v>
      </c>
      <c r="G1653" s="136">
        <v>2.06</v>
      </c>
      <c r="H1653" s="136">
        <v>2.26</v>
      </c>
      <c r="I1653" s="135">
        <f t="shared" si="25"/>
        <v>2.16</v>
      </c>
    </row>
    <row r="1654" spans="2:9" ht="12.75">
      <c r="B1654">
        <v>1650</v>
      </c>
      <c r="C1654" s="136">
        <v>1.32</v>
      </c>
      <c r="D1654" s="136">
        <v>1.42</v>
      </c>
      <c r="E1654" s="136">
        <v>1.66</v>
      </c>
      <c r="F1654" s="136">
        <v>2.06</v>
      </c>
      <c r="G1654" s="136">
        <v>2.06</v>
      </c>
      <c r="H1654" s="136">
        <v>2.26</v>
      </c>
      <c r="I1654" s="135">
        <f t="shared" si="25"/>
        <v>2.16</v>
      </c>
    </row>
    <row r="1655" spans="2:9" ht="12.75">
      <c r="B1655">
        <v>1651</v>
      </c>
      <c r="C1655" s="136">
        <v>1.32</v>
      </c>
      <c r="D1655" s="136">
        <v>1.42</v>
      </c>
      <c r="E1655" s="136">
        <v>1.66</v>
      </c>
      <c r="F1655" s="136">
        <v>2.06</v>
      </c>
      <c r="G1655" s="136">
        <v>2.06</v>
      </c>
      <c r="H1655" s="136">
        <v>2.26</v>
      </c>
      <c r="I1655" s="135">
        <f t="shared" si="25"/>
        <v>2.16</v>
      </c>
    </row>
    <row r="1656" spans="2:9" ht="12.75">
      <c r="B1656">
        <v>1652</v>
      </c>
      <c r="C1656" s="136">
        <v>1.32</v>
      </c>
      <c r="D1656" s="136">
        <v>1.42</v>
      </c>
      <c r="E1656" s="136">
        <v>1.66</v>
      </c>
      <c r="F1656" s="136">
        <v>2.06</v>
      </c>
      <c r="G1656" s="136">
        <v>2.06</v>
      </c>
      <c r="H1656" s="136">
        <v>2.26</v>
      </c>
      <c r="I1656" s="135">
        <f t="shared" si="25"/>
        <v>2.16</v>
      </c>
    </row>
    <row r="1657" spans="2:9" ht="12.75">
      <c r="B1657">
        <v>1653</v>
      </c>
      <c r="C1657" s="136">
        <v>1.32</v>
      </c>
      <c r="D1657" s="136">
        <v>1.42</v>
      </c>
      <c r="E1657" s="136">
        <v>1.66</v>
      </c>
      <c r="F1657" s="136">
        <v>2.06</v>
      </c>
      <c r="G1657" s="136">
        <v>2.06</v>
      </c>
      <c r="H1657" s="136">
        <v>2.26</v>
      </c>
      <c r="I1657" s="135">
        <f t="shared" si="25"/>
        <v>2.16</v>
      </c>
    </row>
    <row r="1658" spans="2:9" ht="12.75">
      <c r="B1658">
        <v>1654</v>
      </c>
      <c r="C1658" s="136">
        <v>1.32</v>
      </c>
      <c r="D1658" s="136">
        <v>1.42</v>
      </c>
      <c r="E1658" s="136">
        <v>1.66</v>
      </c>
      <c r="F1658" s="136">
        <v>2.06</v>
      </c>
      <c r="G1658" s="136">
        <v>2.06</v>
      </c>
      <c r="H1658" s="136">
        <v>2.26</v>
      </c>
      <c r="I1658" s="135">
        <f t="shared" si="25"/>
        <v>2.16</v>
      </c>
    </row>
    <row r="1659" spans="2:9" ht="12.75">
      <c r="B1659">
        <v>1655</v>
      </c>
      <c r="C1659" s="136">
        <v>1.32</v>
      </c>
      <c r="D1659" s="136">
        <v>1.42</v>
      </c>
      <c r="E1659" s="136">
        <v>1.66</v>
      </c>
      <c r="F1659" s="136">
        <v>2.06</v>
      </c>
      <c r="G1659" s="136">
        <v>2.06</v>
      </c>
      <c r="H1659" s="136">
        <v>2.26</v>
      </c>
      <c r="I1659" s="135">
        <f t="shared" si="25"/>
        <v>2.16</v>
      </c>
    </row>
    <row r="1660" spans="2:9" ht="12.75">
      <c r="B1660">
        <v>1656</v>
      </c>
      <c r="C1660" s="136">
        <v>1.32</v>
      </c>
      <c r="D1660" s="136">
        <v>1.42</v>
      </c>
      <c r="E1660" s="136">
        <v>1.66</v>
      </c>
      <c r="F1660" s="136">
        <v>2.06</v>
      </c>
      <c r="G1660" s="136">
        <v>2.06</v>
      </c>
      <c r="H1660" s="136">
        <v>2.26</v>
      </c>
      <c r="I1660" s="135">
        <f t="shared" si="25"/>
        <v>2.16</v>
      </c>
    </row>
    <row r="1661" spans="2:9" ht="12.75">
      <c r="B1661">
        <v>1657</v>
      </c>
      <c r="C1661" s="136">
        <v>1.32</v>
      </c>
      <c r="D1661" s="136">
        <v>1.42</v>
      </c>
      <c r="E1661" s="136">
        <v>1.66</v>
      </c>
      <c r="F1661" s="136">
        <v>2.06</v>
      </c>
      <c r="G1661" s="136">
        <v>2.06</v>
      </c>
      <c r="H1661" s="136">
        <v>2.26</v>
      </c>
      <c r="I1661" s="135">
        <f t="shared" si="25"/>
        <v>2.16</v>
      </c>
    </row>
    <row r="1662" spans="2:9" ht="12.75">
      <c r="B1662">
        <v>1658</v>
      </c>
      <c r="C1662" s="136">
        <v>1.32</v>
      </c>
      <c r="D1662" s="136">
        <v>1.42</v>
      </c>
      <c r="E1662" s="136">
        <v>1.66</v>
      </c>
      <c r="F1662" s="136">
        <v>2.06</v>
      </c>
      <c r="G1662" s="136">
        <v>2.06</v>
      </c>
      <c r="H1662" s="136">
        <v>2.26</v>
      </c>
      <c r="I1662" s="135">
        <f t="shared" si="25"/>
        <v>2.16</v>
      </c>
    </row>
    <row r="1663" spans="2:9" ht="12.75">
      <c r="B1663">
        <v>1659</v>
      </c>
      <c r="C1663" s="136">
        <v>1.32</v>
      </c>
      <c r="D1663" s="136">
        <v>1.42</v>
      </c>
      <c r="E1663" s="136">
        <v>1.66</v>
      </c>
      <c r="F1663" s="136">
        <v>2.06</v>
      </c>
      <c r="G1663" s="136">
        <v>2.06</v>
      </c>
      <c r="H1663" s="136">
        <v>2.26</v>
      </c>
      <c r="I1663" s="135">
        <f t="shared" si="25"/>
        <v>2.16</v>
      </c>
    </row>
    <row r="1664" spans="2:9" ht="12.75">
      <c r="B1664">
        <v>1660</v>
      </c>
      <c r="C1664" s="136">
        <v>1.32</v>
      </c>
      <c r="D1664" s="136">
        <v>1.42</v>
      </c>
      <c r="E1664" s="136">
        <v>1.66</v>
      </c>
      <c r="F1664" s="136">
        <v>2.06</v>
      </c>
      <c r="G1664" s="136">
        <v>2.06</v>
      </c>
      <c r="H1664" s="136">
        <v>2.26</v>
      </c>
      <c r="I1664" s="135">
        <f t="shared" si="25"/>
        <v>2.16</v>
      </c>
    </row>
    <row r="1665" spans="2:9" ht="12.75">
      <c r="B1665">
        <v>1661</v>
      </c>
      <c r="C1665" s="136">
        <v>1.32</v>
      </c>
      <c r="D1665" s="136">
        <v>1.42</v>
      </c>
      <c r="E1665" s="136">
        <v>1.66</v>
      </c>
      <c r="F1665" s="136">
        <v>2.06</v>
      </c>
      <c r="G1665" s="136">
        <v>2.06</v>
      </c>
      <c r="H1665" s="136">
        <v>2.26</v>
      </c>
      <c r="I1665" s="135">
        <f t="shared" si="25"/>
        <v>2.16</v>
      </c>
    </row>
    <row r="1666" spans="2:9" ht="12.75">
      <c r="B1666">
        <v>1662</v>
      </c>
      <c r="C1666" s="136">
        <v>1.32</v>
      </c>
      <c r="D1666" s="136">
        <v>1.42</v>
      </c>
      <c r="E1666" s="136">
        <v>1.66</v>
      </c>
      <c r="F1666" s="136">
        <v>2.06</v>
      </c>
      <c r="G1666" s="136">
        <v>2.06</v>
      </c>
      <c r="H1666" s="136">
        <v>2.26</v>
      </c>
      <c r="I1666" s="135">
        <f t="shared" si="25"/>
        <v>2.16</v>
      </c>
    </row>
    <row r="1667" spans="2:9" ht="12.75">
      <c r="B1667">
        <v>1663</v>
      </c>
      <c r="C1667" s="136">
        <v>1.32</v>
      </c>
      <c r="D1667" s="136">
        <v>1.42</v>
      </c>
      <c r="E1667" s="136">
        <v>1.66</v>
      </c>
      <c r="F1667" s="136">
        <v>2.06</v>
      </c>
      <c r="G1667" s="136">
        <v>2.06</v>
      </c>
      <c r="H1667" s="136">
        <v>2.26</v>
      </c>
      <c r="I1667" s="135">
        <f t="shared" si="25"/>
        <v>2.16</v>
      </c>
    </row>
    <row r="1668" spans="2:9" ht="12.75">
      <c r="B1668">
        <v>1664</v>
      </c>
      <c r="C1668" s="136">
        <v>1.32</v>
      </c>
      <c r="D1668" s="136">
        <v>1.42</v>
      </c>
      <c r="E1668" s="136">
        <v>1.66</v>
      </c>
      <c r="F1668" s="136">
        <v>2.06</v>
      </c>
      <c r="G1668" s="136">
        <v>2.06</v>
      </c>
      <c r="H1668" s="136">
        <v>2.26</v>
      </c>
      <c r="I1668" s="135">
        <f t="shared" si="25"/>
        <v>2.16</v>
      </c>
    </row>
    <row r="1669" spans="2:9" ht="12.75">
      <c r="B1669">
        <v>1665</v>
      </c>
      <c r="C1669" s="136">
        <v>1.32</v>
      </c>
      <c r="D1669" s="136">
        <v>1.42</v>
      </c>
      <c r="E1669" s="136">
        <v>1.66</v>
      </c>
      <c r="F1669" s="136">
        <v>2.06</v>
      </c>
      <c r="G1669" s="136">
        <v>2.06</v>
      </c>
      <c r="H1669" s="136">
        <v>2.26</v>
      </c>
      <c r="I1669" s="135">
        <f aca="true" t="shared" si="26" ref="I1669:I1732">AVERAGE(F1669,H1669)</f>
        <v>2.16</v>
      </c>
    </row>
    <row r="1670" spans="2:9" ht="12.75">
      <c r="B1670">
        <v>1666</v>
      </c>
      <c r="C1670" s="136">
        <v>1.32</v>
      </c>
      <c r="D1670" s="136">
        <v>1.42</v>
      </c>
      <c r="E1670" s="136">
        <v>1.66</v>
      </c>
      <c r="F1670" s="136">
        <v>2.06</v>
      </c>
      <c r="G1670" s="136">
        <v>2.06</v>
      </c>
      <c r="H1670" s="136">
        <v>2.26</v>
      </c>
      <c r="I1670" s="135">
        <f t="shared" si="26"/>
        <v>2.16</v>
      </c>
    </row>
    <row r="1671" spans="2:9" ht="12.75">
      <c r="B1671">
        <v>1667</v>
      </c>
      <c r="C1671" s="136">
        <v>1.32</v>
      </c>
      <c r="D1671" s="136">
        <v>1.42</v>
      </c>
      <c r="E1671" s="136">
        <v>1.66</v>
      </c>
      <c r="F1671" s="136">
        <v>2.06</v>
      </c>
      <c r="G1671" s="136">
        <v>2.06</v>
      </c>
      <c r="H1671" s="136">
        <v>2.26</v>
      </c>
      <c r="I1671" s="135">
        <f t="shared" si="26"/>
        <v>2.16</v>
      </c>
    </row>
    <row r="1672" spans="2:9" ht="12.75">
      <c r="B1672">
        <v>1668</v>
      </c>
      <c r="C1672" s="136">
        <v>1.32</v>
      </c>
      <c r="D1672" s="136">
        <v>1.42</v>
      </c>
      <c r="E1672" s="136">
        <v>1.66</v>
      </c>
      <c r="F1672" s="136">
        <v>2.06</v>
      </c>
      <c r="G1672" s="136">
        <v>2.06</v>
      </c>
      <c r="H1672" s="136">
        <v>2.26</v>
      </c>
      <c r="I1672" s="135">
        <f t="shared" si="26"/>
        <v>2.16</v>
      </c>
    </row>
    <row r="1673" spans="2:9" ht="12.75">
      <c r="B1673">
        <v>1669</v>
      </c>
      <c r="C1673" s="136">
        <v>1.32</v>
      </c>
      <c r="D1673" s="136">
        <v>1.42</v>
      </c>
      <c r="E1673" s="136">
        <v>1.66</v>
      </c>
      <c r="F1673" s="136">
        <v>2.06</v>
      </c>
      <c r="G1673" s="136">
        <v>2.06</v>
      </c>
      <c r="H1673" s="136">
        <v>2.26</v>
      </c>
      <c r="I1673" s="135">
        <f t="shared" si="26"/>
        <v>2.16</v>
      </c>
    </row>
    <row r="1674" spans="2:9" ht="12.75">
      <c r="B1674">
        <v>1670</v>
      </c>
      <c r="C1674" s="136">
        <v>1.32</v>
      </c>
      <c r="D1674" s="136">
        <v>1.42</v>
      </c>
      <c r="E1674" s="136">
        <v>1.66</v>
      </c>
      <c r="F1674" s="136">
        <v>2.06</v>
      </c>
      <c r="G1674" s="136">
        <v>2.06</v>
      </c>
      <c r="H1674" s="136">
        <v>2.26</v>
      </c>
      <c r="I1674" s="135">
        <f t="shared" si="26"/>
        <v>2.16</v>
      </c>
    </row>
    <row r="1675" spans="2:9" ht="12.75">
      <c r="B1675">
        <v>1671</v>
      </c>
      <c r="C1675" s="136">
        <v>1.32</v>
      </c>
      <c r="D1675" s="136">
        <v>1.42</v>
      </c>
      <c r="E1675" s="136">
        <v>1.66</v>
      </c>
      <c r="F1675" s="136">
        <v>2.06</v>
      </c>
      <c r="G1675" s="136">
        <v>2.06</v>
      </c>
      <c r="H1675" s="136">
        <v>2.26</v>
      </c>
      <c r="I1675" s="135">
        <f t="shared" si="26"/>
        <v>2.16</v>
      </c>
    </row>
    <row r="1676" spans="2:9" ht="12.75">
      <c r="B1676">
        <v>1672</v>
      </c>
      <c r="C1676" s="136">
        <v>1.32</v>
      </c>
      <c r="D1676" s="136">
        <v>1.42</v>
      </c>
      <c r="E1676" s="136">
        <v>1.66</v>
      </c>
      <c r="F1676" s="136">
        <v>2.06</v>
      </c>
      <c r="G1676" s="136">
        <v>2.06</v>
      </c>
      <c r="H1676" s="136">
        <v>2.26</v>
      </c>
      <c r="I1676" s="135">
        <f t="shared" si="26"/>
        <v>2.16</v>
      </c>
    </row>
    <row r="1677" spans="2:9" ht="12.75">
      <c r="B1677">
        <v>1673</v>
      </c>
      <c r="C1677" s="136">
        <v>1.32</v>
      </c>
      <c r="D1677" s="136">
        <v>1.42</v>
      </c>
      <c r="E1677" s="136">
        <v>1.66</v>
      </c>
      <c r="F1677" s="136">
        <v>2.06</v>
      </c>
      <c r="G1677" s="136">
        <v>2.06</v>
      </c>
      <c r="H1677" s="136">
        <v>2.26</v>
      </c>
      <c r="I1677" s="135">
        <f t="shared" si="26"/>
        <v>2.16</v>
      </c>
    </row>
    <row r="1678" spans="2:9" ht="12.75">
      <c r="B1678">
        <v>1674</v>
      </c>
      <c r="C1678" s="136">
        <v>1.32</v>
      </c>
      <c r="D1678" s="136">
        <v>1.42</v>
      </c>
      <c r="E1678" s="136">
        <v>1.66</v>
      </c>
      <c r="F1678" s="136">
        <v>2.06</v>
      </c>
      <c r="G1678" s="136">
        <v>2.06</v>
      </c>
      <c r="H1678" s="136">
        <v>2.26</v>
      </c>
      <c r="I1678" s="135">
        <f t="shared" si="26"/>
        <v>2.16</v>
      </c>
    </row>
    <row r="1679" spans="2:9" ht="12.75">
      <c r="B1679">
        <v>1675</v>
      </c>
      <c r="C1679" s="136">
        <v>1.32</v>
      </c>
      <c r="D1679" s="136">
        <v>1.42</v>
      </c>
      <c r="E1679" s="136">
        <v>1.66</v>
      </c>
      <c r="F1679" s="136">
        <v>2.06</v>
      </c>
      <c r="G1679" s="136">
        <v>2.06</v>
      </c>
      <c r="H1679" s="136">
        <v>2.26</v>
      </c>
      <c r="I1679" s="135">
        <f t="shared" si="26"/>
        <v>2.16</v>
      </c>
    </row>
    <row r="1680" spans="2:9" ht="12.75">
      <c r="B1680">
        <v>1676</v>
      </c>
      <c r="C1680" s="136">
        <v>1.32</v>
      </c>
      <c r="D1680" s="136">
        <v>1.42</v>
      </c>
      <c r="E1680" s="136">
        <v>1.66</v>
      </c>
      <c r="F1680" s="136">
        <v>2.06</v>
      </c>
      <c r="G1680" s="136">
        <v>2.06</v>
      </c>
      <c r="H1680" s="136">
        <v>2.26</v>
      </c>
      <c r="I1680" s="135">
        <f t="shared" si="26"/>
        <v>2.16</v>
      </c>
    </row>
    <row r="1681" spans="2:9" ht="12.75">
      <c r="B1681">
        <v>1677</v>
      </c>
      <c r="C1681" s="136">
        <v>1.32</v>
      </c>
      <c r="D1681" s="136">
        <v>1.42</v>
      </c>
      <c r="E1681" s="136">
        <v>1.66</v>
      </c>
      <c r="F1681" s="136">
        <v>2.06</v>
      </c>
      <c r="G1681" s="136">
        <v>2.06</v>
      </c>
      <c r="H1681" s="136">
        <v>2.26</v>
      </c>
      <c r="I1681" s="135">
        <f t="shared" si="26"/>
        <v>2.16</v>
      </c>
    </row>
    <row r="1682" spans="2:9" ht="12.75">
      <c r="B1682">
        <v>1678</v>
      </c>
      <c r="C1682" s="136">
        <v>1.32</v>
      </c>
      <c r="D1682" s="136">
        <v>1.42</v>
      </c>
      <c r="E1682" s="136">
        <v>1.66</v>
      </c>
      <c r="F1682" s="136">
        <v>2.06</v>
      </c>
      <c r="G1682" s="136">
        <v>2.06</v>
      </c>
      <c r="H1682" s="136">
        <v>2.26</v>
      </c>
      <c r="I1682" s="135">
        <f t="shared" si="26"/>
        <v>2.16</v>
      </c>
    </row>
    <row r="1683" spans="2:9" ht="12.75">
      <c r="B1683">
        <v>1679</v>
      </c>
      <c r="C1683" s="136">
        <v>1.32</v>
      </c>
      <c r="D1683" s="136">
        <v>1.42</v>
      </c>
      <c r="E1683" s="136">
        <v>1.66</v>
      </c>
      <c r="F1683" s="136">
        <v>2.06</v>
      </c>
      <c r="G1683" s="136">
        <v>2.06</v>
      </c>
      <c r="H1683" s="136">
        <v>2.26</v>
      </c>
      <c r="I1683" s="135">
        <f t="shared" si="26"/>
        <v>2.16</v>
      </c>
    </row>
    <row r="1684" spans="2:9" ht="12.75">
      <c r="B1684">
        <v>1680</v>
      </c>
      <c r="C1684" s="136">
        <v>1.32</v>
      </c>
      <c r="D1684" s="136">
        <v>1.42</v>
      </c>
      <c r="E1684" s="136">
        <v>1.66</v>
      </c>
      <c r="F1684" s="136">
        <v>2.06</v>
      </c>
      <c r="G1684" s="136">
        <v>2.06</v>
      </c>
      <c r="H1684" s="136">
        <v>2.26</v>
      </c>
      <c r="I1684" s="135">
        <f t="shared" si="26"/>
        <v>2.16</v>
      </c>
    </row>
    <row r="1685" spans="2:9" ht="12.75">
      <c r="B1685">
        <v>1681</v>
      </c>
      <c r="C1685" s="136">
        <v>1.32</v>
      </c>
      <c r="D1685" s="136">
        <v>1.42</v>
      </c>
      <c r="E1685" s="136">
        <v>1.66</v>
      </c>
      <c r="F1685" s="136">
        <v>2.06</v>
      </c>
      <c r="G1685" s="136">
        <v>2.06</v>
      </c>
      <c r="H1685" s="136">
        <v>2.26</v>
      </c>
      <c r="I1685" s="135">
        <f t="shared" si="26"/>
        <v>2.16</v>
      </c>
    </row>
    <row r="1686" spans="2:9" ht="12.75">
      <c r="B1686">
        <v>1682</v>
      </c>
      <c r="C1686" s="136">
        <v>1.32</v>
      </c>
      <c r="D1686" s="136">
        <v>1.42</v>
      </c>
      <c r="E1686" s="136">
        <v>1.66</v>
      </c>
      <c r="F1686" s="136">
        <v>2.06</v>
      </c>
      <c r="G1686" s="136">
        <v>2.06</v>
      </c>
      <c r="H1686" s="136">
        <v>2.26</v>
      </c>
      <c r="I1686" s="135">
        <f t="shared" si="26"/>
        <v>2.16</v>
      </c>
    </row>
    <row r="1687" spans="2:9" ht="12.75">
      <c r="B1687">
        <v>1683</v>
      </c>
      <c r="C1687" s="136">
        <v>1.32</v>
      </c>
      <c r="D1687" s="136">
        <v>1.42</v>
      </c>
      <c r="E1687" s="136">
        <v>1.66</v>
      </c>
      <c r="F1687" s="136">
        <v>2.06</v>
      </c>
      <c r="G1687" s="136">
        <v>2.06</v>
      </c>
      <c r="H1687" s="136">
        <v>2.26</v>
      </c>
      <c r="I1687" s="135">
        <f t="shared" si="26"/>
        <v>2.16</v>
      </c>
    </row>
    <row r="1688" spans="2:9" ht="12.75">
      <c r="B1688">
        <v>1684</v>
      </c>
      <c r="C1688" s="136">
        <v>1.32</v>
      </c>
      <c r="D1688" s="136">
        <v>1.42</v>
      </c>
      <c r="E1688" s="136">
        <v>1.66</v>
      </c>
      <c r="F1688" s="136">
        <v>2.06</v>
      </c>
      <c r="G1688" s="136">
        <v>2.06</v>
      </c>
      <c r="H1688" s="136">
        <v>2.26</v>
      </c>
      <c r="I1688" s="135">
        <f t="shared" si="26"/>
        <v>2.16</v>
      </c>
    </row>
    <row r="1689" spans="2:9" ht="12.75">
      <c r="B1689">
        <v>1685</v>
      </c>
      <c r="C1689" s="136">
        <v>1.32</v>
      </c>
      <c r="D1689" s="136">
        <v>1.42</v>
      </c>
      <c r="E1689" s="136">
        <v>1.66</v>
      </c>
      <c r="F1689" s="136">
        <v>2.06</v>
      </c>
      <c r="G1689" s="136">
        <v>2.06</v>
      </c>
      <c r="H1689" s="136">
        <v>2.26</v>
      </c>
      <c r="I1689" s="135">
        <f t="shared" si="26"/>
        <v>2.16</v>
      </c>
    </row>
    <row r="1690" spans="2:9" ht="12.75">
      <c r="B1690">
        <v>1686</v>
      </c>
      <c r="C1690" s="136">
        <v>1.32</v>
      </c>
      <c r="D1690" s="136">
        <v>1.42</v>
      </c>
      <c r="E1690" s="136">
        <v>1.66</v>
      </c>
      <c r="F1690" s="136">
        <v>2.06</v>
      </c>
      <c r="G1690" s="136">
        <v>2.06</v>
      </c>
      <c r="H1690" s="136">
        <v>2.26</v>
      </c>
      <c r="I1690" s="135">
        <f t="shared" si="26"/>
        <v>2.16</v>
      </c>
    </row>
    <row r="1691" spans="2:9" ht="12.75">
      <c r="B1691">
        <v>1687</v>
      </c>
      <c r="C1691" s="136">
        <v>1.32</v>
      </c>
      <c r="D1691" s="136">
        <v>1.42</v>
      </c>
      <c r="E1691" s="136">
        <v>1.66</v>
      </c>
      <c r="F1691" s="136">
        <v>2.06</v>
      </c>
      <c r="G1691" s="136">
        <v>2.06</v>
      </c>
      <c r="H1691" s="136">
        <v>2.26</v>
      </c>
      <c r="I1691" s="135">
        <f t="shared" si="26"/>
        <v>2.16</v>
      </c>
    </row>
    <row r="1692" spans="2:9" ht="12.75">
      <c r="B1692">
        <v>1688</v>
      </c>
      <c r="C1692" s="136">
        <v>1.32</v>
      </c>
      <c r="D1692" s="136">
        <v>1.42</v>
      </c>
      <c r="E1692" s="136">
        <v>1.66</v>
      </c>
      <c r="F1692" s="136">
        <v>2.06</v>
      </c>
      <c r="G1692" s="136">
        <v>2.06</v>
      </c>
      <c r="H1692" s="136">
        <v>2.26</v>
      </c>
      <c r="I1692" s="135">
        <f t="shared" si="26"/>
        <v>2.16</v>
      </c>
    </row>
    <row r="1693" spans="2:9" ht="12.75">
      <c r="B1693">
        <v>1689</v>
      </c>
      <c r="C1693" s="136">
        <v>1.32</v>
      </c>
      <c r="D1693" s="136">
        <v>1.42</v>
      </c>
      <c r="E1693" s="136">
        <v>1.66</v>
      </c>
      <c r="F1693" s="136">
        <v>2.06</v>
      </c>
      <c r="G1693" s="136">
        <v>2.06</v>
      </c>
      <c r="H1693" s="136">
        <v>2.26</v>
      </c>
      <c r="I1693" s="135">
        <f t="shared" si="26"/>
        <v>2.16</v>
      </c>
    </row>
    <row r="1694" spans="2:9" ht="12.75">
      <c r="B1694">
        <v>1690</v>
      </c>
      <c r="C1694" s="136">
        <v>1.32</v>
      </c>
      <c r="D1694" s="136">
        <v>1.42</v>
      </c>
      <c r="E1694" s="136">
        <v>1.66</v>
      </c>
      <c r="F1694" s="136">
        <v>2.06</v>
      </c>
      <c r="G1694" s="136">
        <v>2.06</v>
      </c>
      <c r="H1694" s="136">
        <v>2.26</v>
      </c>
      <c r="I1694" s="135">
        <f t="shared" si="26"/>
        <v>2.16</v>
      </c>
    </row>
    <row r="1695" spans="2:9" ht="12.75">
      <c r="B1695">
        <v>1691</v>
      </c>
      <c r="C1695" s="136">
        <v>1.32</v>
      </c>
      <c r="D1695" s="136">
        <v>1.42</v>
      </c>
      <c r="E1695" s="136">
        <v>1.66</v>
      </c>
      <c r="F1695" s="136">
        <v>2.06</v>
      </c>
      <c r="G1695" s="136">
        <v>2.06</v>
      </c>
      <c r="H1695" s="136">
        <v>2.26</v>
      </c>
      <c r="I1695" s="135">
        <f t="shared" si="26"/>
        <v>2.16</v>
      </c>
    </row>
    <row r="1696" spans="2:9" ht="12.75">
      <c r="B1696">
        <v>1692</v>
      </c>
      <c r="C1696" s="136">
        <v>1.32</v>
      </c>
      <c r="D1696" s="136">
        <v>1.42</v>
      </c>
      <c r="E1696" s="136">
        <v>1.66</v>
      </c>
      <c r="F1696" s="136">
        <v>2.06</v>
      </c>
      <c r="G1696" s="136">
        <v>2.06</v>
      </c>
      <c r="H1696" s="136">
        <v>2.26</v>
      </c>
      <c r="I1696" s="135">
        <f t="shared" si="26"/>
        <v>2.16</v>
      </c>
    </row>
    <row r="1697" spans="2:9" ht="12.75">
      <c r="B1697">
        <v>1693</v>
      </c>
      <c r="C1697" s="136">
        <v>1.32</v>
      </c>
      <c r="D1697" s="136">
        <v>1.42</v>
      </c>
      <c r="E1697" s="136">
        <v>1.66</v>
      </c>
      <c r="F1697" s="136">
        <v>2.06</v>
      </c>
      <c r="G1697" s="136">
        <v>2.06</v>
      </c>
      <c r="H1697" s="136">
        <v>2.26</v>
      </c>
      <c r="I1697" s="135">
        <f t="shared" si="26"/>
        <v>2.16</v>
      </c>
    </row>
    <row r="1698" spans="2:9" ht="12.75">
      <c r="B1698">
        <v>1694</v>
      </c>
      <c r="C1698" s="136">
        <v>1.32</v>
      </c>
      <c r="D1698" s="136">
        <v>1.42</v>
      </c>
      <c r="E1698" s="136">
        <v>1.66</v>
      </c>
      <c r="F1698" s="136">
        <v>2.06</v>
      </c>
      <c r="G1698" s="136">
        <v>2.06</v>
      </c>
      <c r="H1698" s="136">
        <v>2.26</v>
      </c>
      <c r="I1698" s="135">
        <f t="shared" si="26"/>
        <v>2.16</v>
      </c>
    </row>
    <row r="1699" spans="2:9" ht="12.75">
      <c r="B1699">
        <v>1695</v>
      </c>
      <c r="C1699" s="136">
        <v>1.32</v>
      </c>
      <c r="D1699" s="136">
        <v>1.42</v>
      </c>
      <c r="E1699" s="136">
        <v>1.66</v>
      </c>
      <c r="F1699" s="136">
        <v>2.06</v>
      </c>
      <c r="G1699" s="136">
        <v>2.06</v>
      </c>
      <c r="H1699" s="136">
        <v>2.26</v>
      </c>
      <c r="I1699" s="135">
        <f t="shared" si="26"/>
        <v>2.16</v>
      </c>
    </row>
    <row r="1700" spans="2:9" ht="12.75">
      <c r="B1700">
        <v>1696</v>
      </c>
      <c r="C1700" s="136">
        <v>1.32</v>
      </c>
      <c r="D1700" s="136">
        <v>1.42</v>
      </c>
      <c r="E1700" s="136">
        <v>1.66</v>
      </c>
      <c r="F1700" s="136">
        <v>2.06</v>
      </c>
      <c r="G1700" s="136">
        <v>2.06</v>
      </c>
      <c r="H1700" s="136">
        <v>2.26</v>
      </c>
      <c r="I1700" s="135">
        <f t="shared" si="26"/>
        <v>2.16</v>
      </c>
    </row>
    <row r="1701" spans="2:9" ht="12.75">
      <c r="B1701">
        <v>1697</v>
      </c>
      <c r="C1701" s="136">
        <v>1.32</v>
      </c>
      <c r="D1701" s="136">
        <v>1.42</v>
      </c>
      <c r="E1701" s="136">
        <v>1.66</v>
      </c>
      <c r="F1701" s="136">
        <v>2.06</v>
      </c>
      <c r="G1701" s="136">
        <v>2.06</v>
      </c>
      <c r="H1701" s="136">
        <v>2.26</v>
      </c>
      <c r="I1701" s="135">
        <f t="shared" si="26"/>
        <v>2.16</v>
      </c>
    </row>
    <row r="1702" spans="2:9" ht="12.75">
      <c r="B1702">
        <v>1698</v>
      </c>
      <c r="C1702" s="136">
        <v>1.32</v>
      </c>
      <c r="D1702" s="136">
        <v>1.42</v>
      </c>
      <c r="E1702" s="136">
        <v>1.66</v>
      </c>
      <c r="F1702" s="136">
        <v>2.06</v>
      </c>
      <c r="G1702" s="136">
        <v>2.06</v>
      </c>
      <c r="H1702" s="136">
        <v>2.26</v>
      </c>
      <c r="I1702" s="135">
        <f t="shared" si="26"/>
        <v>2.16</v>
      </c>
    </row>
    <row r="1703" spans="2:9" ht="12.75">
      <c r="B1703">
        <v>1699</v>
      </c>
      <c r="C1703" s="136">
        <v>1.32</v>
      </c>
      <c r="D1703" s="136">
        <v>1.42</v>
      </c>
      <c r="E1703" s="136">
        <v>1.66</v>
      </c>
      <c r="F1703" s="136">
        <v>2.06</v>
      </c>
      <c r="G1703" s="136">
        <v>2.06</v>
      </c>
      <c r="H1703" s="136">
        <v>2.26</v>
      </c>
      <c r="I1703" s="135">
        <f t="shared" si="26"/>
        <v>2.16</v>
      </c>
    </row>
    <row r="1704" spans="2:9" ht="12.75">
      <c r="B1704">
        <v>1700</v>
      </c>
      <c r="C1704" s="136">
        <v>1.32</v>
      </c>
      <c r="D1704" s="136">
        <v>1.42</v>
      </c>
      <c r="E1704" s="136">
        <v>1.66</v>
      </c>
      <c r="F1704" s="136">
        <v>2.06</v>
      </c>
      <c r="G1704" s="136">
        <v>2.06</v>
      </c>
      <c r="H1704" s="136">
        <v>2.26</v>
      </c>
      <c r="I1704" s="135">
        <f t="shared" si="26"/>
        <v>2.16</v>
      </c>
    </row>
    <row r="1705" spans="2:9" ht="12.75">
      <c r="B1705">
        <v>1701</v>
      </c>
      <c r="C1705" s="136">
        <v>1.32</v>
      </c>
      <c r="D1705" s="136">
        <v>1.42</v>
      </c>
      <c r="E1705" s="136">
        <v>1.66</v>
      </c>
      <c r="F1705" s="136">
        <v>2.06</v>
      </c>
      <c r="G1705" s="136">
        <v>2.06</v>
      </c>
      <c r="H1705" s="136">
        <v>2.26</v>
      </c>
      <c r="I1705" s="135">
        <f t="shared" si="26"/>
        <v>2.16</v>
      </c>
    </row>
    <row r="1706" spans="2:9" ht="12.75">
      <c r="B1706">
        <v>1702</v>
      </c>
      <c r="C1706" s="136">
        <v>1.32</v>
      </c>
      <c r="D1706" s="136">
        <v>1.42</v>
      </c>
      <c r="E1706" s="136">
        <v>1.66</v>
      </c>
      <c r="F1706" s="136">
        <v>2.06</v>
      </c>
      <c r="G1706" s="136">
        <v>2.06</v>
      </c>
      <c r="H1706" s="136">
        <v>2.26</v>
      </c>
      <c r="I1706" s="135">
        <f t="shared" si="26"/>
        <v>2.16</v>
      </c>
    </row>
    <row r="1707" spans="2:9" ht="12.75">
      <c r="B1707">
        <v>1703</v>
      </c>
      <c r="C1707" s="136">
        <v>1.32</v>
      </c>
      <c r="D1707" s="136">
        <v>1.42</v>
      </c>
      <c r="E1707" s="136">
        <v>1.66</v>
      </c>
      <c r="F1707" s="136">
        <v>2.06</v>
      </c>
      <c r="G1707" s="136">
        <v>2.06</v>
      </c>
      <c r="H1707" s="136">
        <v>2.26</v>
      </c>
      <c r="I1707" s="135">
        <f t="shared" si="26"/>
        <v>2.16</v>
      </c>
    </row>
    <row r="1708" spans="2:9" ht="12.75">
      <c r="B1708">
        <v>1704</v>
      </c>
      <c r="C1708" s="136">
        <v>1.32</v>
      </c>
      <c r="D1708" s="136">
        <v>1.42</v>
      </c>
      <c r="E1708" s="136">
        <v>1.66</v>
      </c>
      <c r="F1708" s="136">
        <v>2.06</v>
      </c>
      <c r="G1708" s="136">
        <v>2.06</v>
      </c>
      <c r="H1708" s="136">
        <v>2.26</v>
      </c>
      <c r="I1708" s="135">
        <f t="shared" si="26"/>
        <v>2.16</v>
      </c>
    </row>
    <row r="1709" spans="2:9" ht="12.75">
      <c r="B1709">
        <v>1705</v>
      </c>
      <c r="C1709" s="136">
        <v>1.32</v>
      </c>
      <c r="D1709" s="136">
        <v>1.42</v>
      </c>
      <c r="E1709" s="136">
        <v>1.66</v>
      </c>
      <c r="F1709" s="136">
        <v>2.06</v>
      </c>
      <c r="G1709" s="136">
        <v>2.06</v>
      </c>
      <c r="H1709" s="136">
        <v>2.26</v>
      </c>
      <c r="I1709" s="135">
        <f t="shared" si="26"/>
        <v>2.16</v>
      </c>
    </row>
    <row r="1710" spans="2:9" ht="12.75">
      <c r="B1710">
        <v>1706</v>
      </c>
      <c r="C1710" s="136">
        <v>1.32</v>
      </c>
      <c r="D1710" s="136">
        <v>1.42</v>
      </c>
      <c r="E1710" s="136">
        <v>1.66</v>
      </c>
      <c r="F1710" s="136">
        <v>2.06</v>
      </c>
      <c r="G1710" s="136">
        <v>2.06</v>
      </c>
      <c r="H1710" s="136">
        <v>2.26</v>
      </c>
      <c r="I1710" s="135">
        <f t="shared" si="26"/>
        <v>2.16</v>
      </c>
    </row>
    <row r="1711" spans="2:9" ht="12.75">
      <c r="B1711">
        <v>1707</v>
      </c>
      <c r="C1711" s="136">
        <v>1.32</v>
      </c>
      <c r="D1711" s="136">
        <v>1.42</v>
      </c>
      <c r="E1711" s="136">
        <v>1.66</v>
      </c>
      <c r="F1711" s="136">
        <v>2.06</v>
      </c>
      <c r="G1711" s="136">
        <v>2.06</v>
      </c>
      <c r="H1711" s="136">
        <v>2.26</v>
      </c>
      <c r="I1711" s="135">
        <f t="shared" si="26"/>
        <v>2.16</v>
      </c>
    </row>
    <row r="1712" spans="2:9" ht="12.75">
      <c r="B1712">
        <v>1708</v>
      </c>
      <c r="C1712" s="136">
        <v>1.32</v>
      </c>
      <c r="D1712" s="136">
        <v>1.42</v>
      </c>
      <c r="E1712" s="136">
        <v>1.66</v>
      </c>
      <c r="F1712" s="136">
        <v>2.06</v>
      </c>
      <c r="G1712" s="136">
        <v>2.06</v>
      </c>
      <c r="H1712" s="136">
        <v>2.26</v>
      </c>
      <c r="I1712" s="135">
        <f t="shared" si="26"/>
        <v>2.16</v>
      </c>
    </row>
    <row r="1713" spans="2:9" ht="12.75">
      <c r="B1713">
        <v>1709</v>
      </c>
      <c r="C1713" s="136">
        <v>1.32</v>
      </c>
      <c r="D1713" s="136">
        <v>1.42</v>
      </c>
      <c r="E1713" s="136">
        <v>1.66</v>
      </c>
      <c r="F1713" s="136">
        <v>2.06</v>
      </c>
      <c r="G1713" s="136">
        <v>2.06</v>
      </c>
      <c r="H1713" s="136">
        <v>2.26</v>
      </c>
      <c r="I1713" s="135">
        <f t="shared" si="26"/>
        <v>2.16</v>
      </c>
    </row>
    <row r="1714" spans="2:9" ht="12.75">
      <c r="B1714">
        <v>1710</v>
      </c>
      <c r="C1714" s="136">
        <v>1.32</v>
      </c>
      <c r="D1714" s="136">
        <v>1.42</v>
      </c>
      <c r="E1714" s="136">
        <v>1.66</v>
      </c>
      <c r="F1714" s="136">
        <v>2.06</v>
      </c>
      <c r="G1714" s="136">
        <v>2.06</v>
      </c>
      <c r="H1714" s="136">
        <v>2.26</v>
      </c>
      <c r="I1714" s="135">
        <f t="shared" si="26"/>
        <v>2.16</v>
      </c>
    </row>
    <row r="1715" spans="2:9" ht="12.75">
      <c r="B1715">
        <v>1711</v>
      </c>
      <c r="C1715" s="136">
        <v>1.32</v>
      </c>
      <c r="D1715" s="136">
        <v>1.42</v>
      </c>
      <c r="E1715" s="136">
        <v>1.66</v>
      </c>
      <c r="F1715" s="136">
        <v>2.06</v>
      </c>
      <c r="G1715" s="136">
        <v>2.06</v>
      </c>
      <c r="H1715" s="136">
        <v>2.26</v>
      </c>
      <c r="I1715" s="135">
        <f t="shared" si="26"/>
        <v>2.16</v>
      </c>
    </row>
    <row r="1716" spans="2:9" ht="12.75">
      <c r="B1716">
        <v>1712</v>
      </c>
      <c r="C1716" s="136">
        <v>1.32</v>
      </c>
      <c r="D1716" s="136">
        <v>1.42</v>
      </c>
      <c r="E1716" s="136">
        <v>1.66</v>
      </c>
      <c r="F1716" s="136">
        <v>2.06</v>
      </c>
      <c r="G1716" s="136">
        <v>2.06</v>
      </c>
      <c r="H1716" s="136">
        <v>2.26</v>
      </c>
      <c r="I1716" s="135">
        <f t="shared" si="26"/>
        <v>2.16</v>
      </c>
    </row>
    <row r="1717" spans="2:9" ht="12.75">
      <c r="B1717">
        <v>1713</v>
      </c>
      <c r="C1717" s="136">
        <v>1.32</v>
      </c>
      <c r="D1717" s="136">
        <v>1.42</v>
      </c>
      <c r="E1717" s="136">
        <v>1.66</v>
      </c>
      <c r="F1717" s="136">
        <v>2.06</v>
      </c>
      <c r="G1717" s="136">
        <v>2.06</v>
      </c>
      <c r="H1717" s="136">
        <v>2.26</v>
      </c>
      <c r="I1717" s="135">
        <f t="shared" si="26"/>
        <v>2.16</v>
      </c>
    </row>
    <row r="1718" spans="2:9" ht="12.75">
      <c r="B1718">
        <v>1714</v>
      </c>
      <c r="C1718" s="136">
        <v>1.32</v>
      </c>
      <c r="D1718" s="136">
        <v>1.42</v>
      </c>
      <c r="E1718" s="136">
        <v>1.66</v>
      </c>
      <c r="F1718" s="136">
        <v>2.06</v>
      </c>
      <c r="G1718" s="136">
        <v>2.06</v>
      </c>
      <c r="H1718" s="136">
        <v>2.26</v>
      </c>
      <c r="I1718" s="135">
        <f t="shared" si="26"/>
        <v>2.16</v>
      </c>
    </row>
    <row r="1719" spans="2:9" ht="12.75">
      <c r="B1719">
        <v>1715</v>
      </c>
      <c r="C1719" s="136">
        <v>1.32</v>
      </c>
      <c r="D1719" s="136">
        <v>1.42</v>
      </c>
      <c r="E1719" s="136">
        <v>1.66</v>
      </c>
      <c r="F1719" s="136">
        <v>2.06</v>
      </c>
      <c r="G1719" s="136">
        <v>2.06</v>
      </c>
      <c r="H1719" s="136">
        <v>2.26</v>
      </c>
      <c r="I1719" s="135">
        <f t="shared" si="26"/>
        <v>2.16</v>
      </c>
    </row>
    <row r="1720" spans="2:9" ht="12.75">
      <c r="B1720">
        <v>1716</v>
      </c>
      <c r="C1720" s="136">
        <v>1.32</v>
      </c>
      <c r="D1720" s="136">
        <v>1.42</v>
      </c>
      <c r="E1720" s="136">
        <v>1.66</v>
      </c>
      <c r="F1720" s="136">
        <v>2.06</v>
      </c>
      <c r="G1720" s="136">
        <v>2.06</v>
      </c>
      <c r="H1720" s="136">
        <v>2.26</v>
      </c>
      <c r="I1720" s="135">
        <f t="shared" si="26"/>
        <v>2.16</v>
      </c>
    </row>
    <row r="1721" spans="2:9" ht="12.75">
      <c r="B1721">
        <v>1717</v>
      </c>
      <c r="C1721" s="136">
        <v>1.32</v>
      </c>
      <c r="D1721" s="136">
        <v>1.42</v>
      </c>
      <c r="E1721" s="136">
        <v>1.66</v>
      </c>
      <c r="F1721" s="136">
        <v>2.06</v>
      </c>
      <c r="G1721" s="136">
        <v>2.06</v>
      </c>
      <c r="H1721" s="136">
        <v>2.26</v>
      </c>
      <c r="I1721" s="135">
        <f t="shared" si="26"/>
        <v>2.16</v>
      </c>
    </row>
    <row r="1722" spans="2:9" ht="12.75">
      <c r="B1722">
        <v>1718</v>
      </c>
      <c r="C1722" s="136">
        <v>1.32</v>
      </c>
      <c r="D1722" s="136">
        <v>1.42</v>
      </c>
      <c r="E1722" s="136">
        <v>1.66</v>
      </c>
      <c r="F1722" s="136">
        <v>2.06</v>
      </c>
      <c r="G1722" s="136">
        <v>2.06</v>
      </c>
      <c r="H1722" s="136">
        <v>2.26</v>
      </c>
      <c r="I1722" s="135">
        <f t="shared" si="26"/>
        <v>2.16</v>
      </c>
    </row>
    <row r="1723" spans="2:9" ht="12.75">
      <c r="B1723">
        <v>1719</v>
      </c>
      <c r="C1723" s="136">
        <v>1.32</v>
      </c>
      <c r="D1723" s="136">
        <v>1.42</v>
      </c>
      <c r="E1723" s="136">
        <v>1.66</v>
      </c>
      <c r="F1723" s="136">
        <v>2.06</v>
      </c>
      <c r="G1723" s="136">
        <v>2.06</v>
      </c>
      <c r="H1723" s="136">
        <v>2.26</v>
      </c>
      <c r="I1723" s="135">
        <f t="shared" si="26"/>
        <v>2.16</v>
      </c>
    </row>
    <row r="1724" spans="2:9" ht="12.75">
      <c r="B1724">
        <v>1720</v>
      </c>
      <c r="C1724" s="136">
        <v>1.32</v>
      </c>
      <c r="D1724" s="136">
        <v>1.42</v>
      </c>
      <c r="E1724" s="136">
        <v>1.66</v>
      </c>
      <c r="F1724" s="136">
        <v>2.06</v>
      </c>
      <c r="G1724" s="136">
        <v>2.06</v>
      </c>
      <c r="H1724" s="136">
        <v>2.26</v>
      </c>
      <c r="I1724" s="135">
        <f t="shared" si="26"/>
        <v>2.16</v>
      </c>
    </row>
    <row r="1725" spans="2:9" ht="12.75">
      <c r="B1725">
        <v>1721</v>
      </c>
      <c r="C1725" s="136">
        <v>1.32</v>
      </c>
      <c r="D1725" s="136">
        <v>1.42</v>
      </c>
      <c r="E1725" s="136">
        <v>1.66</v>
      </c>
      <c r="F1725" s="136">
        <v>2.06</v>
      </c>
      <c r="G1725" s="136">
        <v>2.06</v>
      </c>
      <c r="H1725" s="136">
        <v>2.26</v>
      </c>
      <c r="I1725" s="135">
        <f t="shared" si="26"/>
        <v>2.16</v>
      </c>
    </row>
    <row r="1726" spans="2:9" ht="12.75">
      <c r="B1726">
        <v>1722</v>
      </c>
      <c r="C1726" s="136">
        <v>1.32</v>
      </c>
      <c r="D1726" s="136">
        <v>1.42</v>
      </c>
      <c r="E1726" s="136">
        <v>1.66</v>
      </c>
      <c r="F1726" s="136">
        <v>2.06</v>
      </c>
      <c r="G1726" s="136">
        <v>2.06</v>
      </c>
      <c r="H1726" s="136">
        <v>2.26</v>
      </c>
      <c r="I1726" s="135">
        <f t="shared" si="26"/>
        <v>2.16</v>
      </c>
    </row>
    <row r="1727" spans="2:9" ht="12.75">
      <c r="B1727">
        <v>1723</v>
      </c>
      <c r="C1727" s="136">
        <v>1.32</v>
      </c>
      <c r="D1727" s="136">
        <v>1.42</v>
      </c>
      <c r="E1727" s="136">
        <v>1.66</v>
      </c>
      <c r="F1727" s="136">
        <v>2.06</v>
      </c>
      <c r="G1727" s="136">
        <v>2.06</v>
      </c>
      <c r="H1727" s="136">
        <v>2.26</v>
      </c>
      <c r="I1727" s="135">
        <f t="shared" si="26"/>
        <v>2.16</v>
      </c>
    </row>
    <row r="1728" spans="2:9" ht="12.75">
      <c r="B1728">
        <v>1724</v>
      </c>
      <c r="C1728" s="136">
        <v>1.32</v>
      </c>
      <c r="D1728" s="136">
        <v>1.42</v>
      </c>
      <c r="E1728" s="136">
        <v>1.66</v>
      </c>
      <c r="F1728" s="136">
        <v>2.06</v>
      </c>
      <c r="G1728" s="136">
        <v>2.06</v>
      </c>
      <c r="H1728" s="136">
        <v>2.26</v>
      </c>
      <c r="I1728" s="135">
        <f t="shared" si="26"/>
        <v>2.16</v>
      </c>
    </row>
    <row r="1729" spans="2:9" ht="12.75">
      <c r="B1729">
        <v>1725</v>
      </c>
      <c r="C1729" s="136">
        <v>1.32</v>
      </c>
      <c r="D1729" s="136">
        <v>1.42</v>
      </c>
      <c r="E1729" s="136">
        <v>1.66</v>
      </c>
      <c r="F1729" s="136">
        <v>2.06</v>
      </c>
      <c r="G1729" s="136">
        <v>2.06</v>
      </c>
      <c r="H1729" s="136">
        <v>2.26</v>
      </c>
      <c r="I1729" s="135">
        <f t="shared" si="26"/>
        <v>2.16</v>
      </c>
    </row>
    <row r="1730" spans="2:9" ht="12.75">
      <c r="B1730">
        <v>1726</v>
      </c>
      <c r="C1730" s="136">
        <v>1.32</v>
      </c>
      <c r="D1730" s="136">
        <v>1.42</v>
      </c>
      <c r="E1730" s="136">
        <v>1.66</v>
      </c>
      <c r="F1730" s="136">
        <v>2.06</v>
      </c>
      <c r="G1730" s="136">
        <v>2.06</v>
      </c>
      <c r="H1730" s="136">
        <v>2.26</v>
      </c>
      <c r="I1730" s="135">
        <f t="shared" si="26"/>
        <v>2.16</v>
      </c>
    </row>
    <row r="1731" spans="2:9" ht="12.75">
      <c r="B1731">
        <v>1727</v>
      </c>
      <c r="C1731" s="136">
        <v>1.32</v>
      </c>
      <c r="D1731" s="136">
        <v>1.42</v>
      </c>
      <c r="E1731" s="136">
        <v>1.66</v>
      </c>
      <c r="F1731" s="136">
        <v>2.06</v>
      </c>
      <c r="G1731" s="136">
        <v>2.06</v>
      </c>
      <c r="H1731" s="136">
        <v>2.26</v>
      </c>
      <c r="I1731" s="135">
        <f t="shared" si="26"/>
        <v>2.16</v>
      </c>
    </row>
    <row r="1732" spans="2:9" ht="12.75">
      <c r="B1732">
        <v>1728</v>
      </c>
      <c r="C1732" s="136">
        <v>1.32</v>
      </c>
      <c r="D1732" s="136">
        <v>1.42</v>
      </c>
      <c r="E1732" s="136">
        <v>1.66</v>
      </c>
      <c r="F1732" s="136">
        <v>2.06</v>
      </c>
      <c r="G1732" s="136">
        <v>2.06</v>
      </c>
      <c r="H1732" s="136">
        <v>2.26</v>
      </c>
      <c r="I1732" s="135">
        <f t="shared" si="26"/>
        <v>2.16</v>
      </c>
    </row>
    <row r="1733" spans="2:9" ht="12.75">
      <c r="B1733">
        <v>1729</v>
      </c>
      <c r="C1733" s="136">
        <v>1.32</v>
      </c>
      <c r="D1733" s="136">
        <v>1.42</v>
      </c>
      <c r="E1733" s="136">
        <v>1.66</v>
      </c>
      <c r="F1733" s="136">
        <v>2.06</v>
      </c>
      <c r="G1733" s="136">
        <v>2.06</v>
      </c>
      <c r="H1733" s="136">
        <v>2.26</v>
      </c>
      <c r="I1733" s="135">
        <f aca="true" t="shared" si="27" ref="I1733:I1796">AVERAGE(F1733,H1733)</f>
        <v>2.16</v>
      </c>
    </row>
    <row r="1734" spans="2:9" ht="12.75">
      <c r="B1734">
        <v>1730</v>
      </c>
      <c r="C1734" s="136">
        <v>1.32</v>
      </c>
      <c r="D1734" s="136">
        <v>1.42</v>
      </c>
      <c r="E1734" s="136">
        <v>1.66</v>
      </c>
      <c r="F1734" s="136">
        <v>2.06</v>
      </c>
      <c r="G1734" s="136">
        <v>2.06</v>
      </c>
      <c r="H1734" s="136">
        <v>2.26</v>
      </c>
      <c r="I1734" s="135">
        <f t="shared" si="27"/>
        <v>2.16</v>
      </c>
    </row>
    <row r="1735" spans="2:9" ht="12.75">
      <c r="B1735">
        <v>1731</v>
      </c>
      <c r="C1735" s="136">
        <v>1.32</v>
      </c>
      <c r="D1735" s="136">
        <v>1.42</v>
      </c>
      <c r="E1735" s="136">
        <v>1.66</v>
      </c>
      <c r="F1735" s="136">
        <v>2.06</v>
      </c>
      <c r="G1735" s="136">
        <v>2.06</v>
      </c>
      <c r="H1735" s="136">
        <v>2.26</v>
      </c>
      <c r="I1735" s="135">
        <f t="shared" si="27"/>
        <v>2.16</v>
      </c>
    </row>
    <row r="1736" spans="2:9" ht="12.75">
      <c r="B1736">
        <v>1732</v>
      </c>
      <c r="C1736" s="136">
        <v>1.32</v>
      </c>
      <c r="D1736" s="136">
        <v>1.42</v>
      </c>
      <c r="E1736" s="136">
        <v>1.66</v>
      </c>
      <c r="F1736" s="136">
        <v>2.06</v>
      </c>
      <c r="G1736" s="136">
        <v>2.06</v>
      </c>
      <c r="H1736" s="136">
        <v>2.26</v>
      </c>
      <c r="I1736" s="135">
        <f t="shared" si="27"/>
        <v>2.16</v>
      </c>
    </row>
    <row r="1737" spans="2:9" ht="12.75">
      <c r="B1737">
        <v>1733</v>
      </c>
      <c r="C1737" s="136">
        <v>1.32</v>
      </c>
      <c r="D1737" s="136">
        <v>1.42</v>
      </c>
      <c r="E1737" s="136">
        <v>1.66</v>
      </c>
      <c r="F1737" s="136">
        <v>2.06</v>
      </c>
      <c r="G1737" s="136">
        <v>2.06</v>
      </c>
      <c r="H1737" s="136">
        <v>2.26</v>
      </c>
      <c r="I1737" s="135">
        <f t="shared" si="27"/>
        <v>2.16</v>
      </c>
    </row>
    <row r="1738" spans="2:9" ht="12.75">
      <c r="B1738">
        <v>1734</v>
      </c>
      <c r="C1738" s="136">
        <v>1.32</v>
      </c>
      <c r="D1738" s="136">
        <v>1.42</v>
      </c>
      <c r="E1738" s="136">
        <v>1.66</v>
      </c>
      <c r="F1738" s="136">
        <v>2.06</v>
      </c>
      <c r="G1738" s="136">
        <v>2.06</v>
      </c>
      <c r="H1738" s="136">
        <v>2.26</v>
      </c>
      <c r="I1738" s="135">
        <f t="shared" si="27"/>
        <v>2.16</v>
      </c>
    </row>
    <row r="1739" spans="2:9" ht="12.75">
      <c r="B1739">
        <v>1735</v>
      </c>
      <c r="C1739" s="136">
        <v>1.32</v>
      </c>
      <c r="D1739" s="136">
        <v>1.42</v>
      </c>
      <c r="E1739" s="136">
        <v>1.66</v>
      </c>
      <c r="F1739" s="136">
        <v>2.06</v>
      </c>
      <c r="G1739" s="136">
        <v>2.06</v>
      </c>
      <c r="H1739" s="136">
        <v>2.26</v>
      </c>
      <c r="I1739" s="135">
        <f t="shared" si="27"/>
        <v>2.16</v>
      </c>
    </row>
    <row r="1740" spans="2:9" ht="12.75">
      <c r="B1740">
        <v>1736</v>
      </c>
      <c r="C1740" s="136">
        <v>1.32</v>
      </c>
      <c r="D1740" s="136">
        <v>1.42</v>
      </c>
      <c r="E1740" s="136">
        <v>1.66</v>
      </c>
      <c r="F1740" s="136">
        <v>2.06</v>
      </c>
      <c r="G1740" s="136">
        <v>2.06</v>
      </c>
      <c r="H1740" s="136">
        <v>2.26</v>
      </c>
      <c r="I1740" s="135">
        <f t="shared" si="27"/>
        <v>2.16</v>
      </c>
    </row>
    <row r="1741" spans="2:9" ht="12.75">
      <c r="B1741">
        <v>1737</v>
      </c>
      <c r="C1741" s="136">
        <v>1.32</v>
      </c>
      <c r="D1741" s="136">
        <v>1.42</v>
      </c>
      <c r="E1741" s="136">
        <v>1.66</v>
      </c>
      <c r="F1741" s="136">
        <v>2.06</v>
      </c>
      <c r="G1741" s="136">
        <v>2.06</v>
      </c>
      <c r="H1741" s="136">
        <v>2.26</v>
      </c>
      <c r="I1741" s="135">
        <f t="shared" si="27"/>
        <v>2.16</v>
      </c>
    </row>
    <row r="1742" spans="2:9" ht="12.75">
      <c r="B1742">
        <v>1738</v>
      </c>
      <c r="C1742" s="136">
        <v>1.32</v>
      </c>
      <c r="D1742" s="136">
        <v>1.42</v>
      </c>
      <c r="E1742" s="136">
        <v>1.66</v>
      </c>
      <c r="F1742" s="136">
        <v>2.06</v>
      </c>
      <c r="G1742" s="136">
        <v>2.06</v>
      </c>
      <c r="H1742" s="136">
        <v>2.26</v>
      </c>
      <c r="I1742" s="135">
        <f t="shared" si="27"/>
        <v>2.16</v>
      </c>
    </row>
    <row r="1743" spans="2:9" ht="12.75">
      <c r="B1743">
        <v>1739</v>
      </c>
      <c r="C1743" s="136">
        <v>1.32</v>
      </c>
      <c r="D1743" s="136">
        <v>1.42</v>
      </c>
      <c r="E1743" s="136">
        <v>1.66</v>
      </c>
      <c r="F1743" s="136">
        <v>2.06</v>
      </c>
      <c r="G1743" s="136">
        <v>2.06</v>
      </c>
      <c r="H1743" s="136">
        <v>2.26</v>
      </c>
      <c r="I1743" s="135">
        <f t="shared" si="27"/>
        <v>2.16</v>
      </c>
    </row>
    <row r="1744" spans="2:9" ht="12.75">
      <c r="B1744">
        <v>1740</v>
      </c>
      <c r="C1744" s="136">
        <v>1.32</v>
      </c>
      <c r="D1744" s="136">
        <v>1.42</v>
      </c>
      <c r="E1744" s="136">
        <v>1.66</v>
      </c>
      <c r="F1744" s="136">
        <v>2.06</v>
      </c>
      <c r="G1744" s="136">
        <v>2.06</v>
      </c>
      <c r="H1744" s="136">
        <v>2.26</v>
      </c>
      <c r="I1744" s="135">
        <f t="shared" si="27"/>
        <v>2.16</v>
      </c>
    </row>
    <row r="1745" spans="2:9" ht="12.75">
      <c r="B1745">
        <v>1741</v>
      </c>
      <c r="C1745" s="136">
        <v>1.32</v>
      </c>
      <c r="D1745" s="136">
        <v>1.42</v>
      </c>
      <c r="E1745" s="136">
        <v>1.66</v>
      </c>
      <c r="F1745" s="136">
        <v>2.06</v>
      </c>
      <c r="G1745" s="136">
        <v>2.06</v>
      </c>
      <c r="H1745" s="136">
        <v>2.26</v>
      </c>
      <c r="I1745" s="135">
        <f t="shared" si="27"/>
        <v>2.16</v>
      </c>
    </row>
    <row r="1746" spans="2:9" ht="12.75">
      <c r="B1746">
        <v>1742</v>
      </c>
      <c r="C1746" s="136">
        <v>1.32</v>
      </c>
      <c r="D1746" s="136">
        <v>1.42</v>
      </c>
      <c r="E1746" s="136">
        <v>1.66</v>
      </c>
      <c r="F1746" s="136">
        <v>2.06</v>
      </c>
      <c r="G1746" s="136">
        <v>2.06</v>
      </c>
      <c r="H1746" s="136">
        <v>2.26</v>
      </c>
      <c r="I1746" s="135">
        <f t="shared" si="27"/>
        <v>2.16</v>
      </c>
    </row>
    <row r="1747" spans="2:9" ht="12.75">
      <c r="B1747">
        <v>1743</v>
      </c>
      <c r="C1747" s="136">
        <v>1.32</v>
      </c>
      <c r="D1747" s="136">
        <v>1.42</v>
      </c>
      <c r="E1747" s="136">
        <v>1.66</v>
      </c>
      <c r="F1747" s="136">
        <v>2.06</v>
      </c>
      <c r="G1747" s="136">
        <v>2.06</v>
      </c>
      <c r="H1747" s="136">
        <v>2.26</v>
      </c>
      <c r="I1747" s="135">
        <f t="shared" si="27"/>
        <v>2.16</v>
      </c>
    </row>
    <row r="1748" spans="2:9" ht="12.75">
      <c r="B1748">
        <v>1744</v>
      </c>
      <c r="C1748" s="136">
        <v>1.32</v>
      </c>
      <c r="D1748" s="136">
        <v>1.42</v>
      </c>
      <c r="E1748" s="136">
        <v>1.66</v>
      </c>
      <c r="F1748" s="136">
        <v>2.06</v>
      </c>
      <c r="G1748" s="136">
        <v>2.06</v>
      </c>
      <c r="H1748" s="136">
        <v>2.26</v>
      </c>
      <c r="I1748" s="135">
        <f t="shared" si="27"/>
        <v>2.16</v>
      </c>
    </row>
    <row r="1749" spans="2:9" ht="12.75">
      <c r="B1749">
        <v>1745</v>
      </c>
      <c r="C1749" s="136">
        <v>1.32</v>
      </c>
      <c r="D1749" s="136">
        <v>1.42</v>
      </c>
      <c r="E1749" s="136">
        <v>1.66</v>
      </c>
      <c r="F1749" s="136">
        <v>2.06</v>
      </c>
      <c r="G1749" s="136">
        <v>2.06</v>
      </c>
      <c r="H1749" s="136">
        <v>2.26</v>
      </c>
      <c r="I1749" s="135">
        <f t="shared" si="27"/>
        <v>2.16</v>
      </c>
    </row>
    <row r="1750" spans="2:9" ht="12.75">
      <c r="B1750">
        <v>1746</v>
      </c>
      <c r="C1750" s="136">
        <v>1.32</v>
      </c>
      <c r="D1750" s="136">
        <v>1.42</v>
      </c>
      <c r="E1750" s="136">
        <v>1.66</v>
      </c>
      <c r="F1750" s="136">
        <v>2.06</v>
      </c>
      <c r="G1750" s="136">
        <v>2.06</v>
      </c>
      <c r="H1750" s="136">
        <v>2.26</v>
      </c>
      <c r="I1750" s="135">
        <f t="shared" si="27"/>
        <v>2.16</v>
      </c>
    </row>
    <row r="1751" spans="2:9" ht="12.75">
      <c r="B1751">
        <v>1747</v>
      </c>
      <c r="C1751" s="136">
        <v>1.32</v>
      </c>
      <c r="D1751" s="136">
        <v>1.42</v>
      </c>
      <c r="E1751" s="136">
        <v>1.66</v>
      </c>
      <c r="F1751" s="136">
        <v>2.06</v>
      </c>
      <c r="G1751" s="136">
        <v>2.06</v>
      </c>
      <c r="H1751" s="136">
        <v>2.26</v>
      </c>
      <c r="I1751" s="135">
        <f t="shared" si="27"/>
        <v>2.16</v>
      </c>
    </row>
    <row r="1752" spans="2:9" ht="12.75">
      <c r="B1752">
        <v>1748</v>
      </c>
      <c r="C1752" s="136">
        <v>1.32</v>
      </c>
      <c r="D1752" s="136">
        <v>1.42</v>
      </c>
      <c r="E1752" s="136">
        <v>1.66</v>
      </c>
      <c r="F1752" s="136">
        <v>2.06</v>
      </c>
      <c r="G1752" s="136">
        <v>2.06</v>
      </c>
      <c r="H1752" s="136">
        <v>2.26</v>
      </c>
      <c r="I1752" s="135">
        <f t="shared" si="27"/>
        <v>2.16</v>
      </c>
    </row>
    <row r="1753" spans="2:9" ht="12.75">
      <c r="B1753">
        <v>1749</v>
      </c>
      <c r="C1753" s="136">
        <v>1.32</v>
      </c>
      <c r="D1753" s="136">
        <v>1.42</v>
      </c>
      <c r="E1753" s="136">
        <v>1.66</v>
      </c>
      <c r="F1753" s="136">
        <v>2.06</v>
      </c>
      <c r="G1753" s="136">
        <v>2.06</v>
      </c>
      <c r="H1753" s="136">
        <v>2.26</v>
      </c>
      <c r="I1753" s="135">
        <f t="shared" si="27"/>
        <v>2.16</v>
      </c>
    </row>
    <row r="1754" spans="2:9" ht="12.75">
      <c r="B1754">
        <v>1750</v>
      </c>
      <c r="C1754" s="136">
        <v>1.32</v>
      </c>
      <c r="D1754" s="136">
        <v>1.42</v>
      </c>
      <c r="E1754" s="136">
        <v>1.66</v>
      </c>
      <c r="F1754" s="136">
        <v>2.06</v>
      </c>
      <c r="G1754" s="136">
        <v>2.06</v>
      </c>
      <c r="H1754" s="136">
        <v>2.26</v>
      </c>
      <c r="I1754" s="135">
        <f t="shared" si="27"/>
        <v>2.16</v>
      </c>
    </row>
    <row r="1755" spans="2:9" ht="12.75">
      <c r="B1755">
        <v>1751</v>
      </c>
      <c r="C1755" s="136">
        <v>1.32</v>
      </c>
      <c r="D1755" s="136">
        <v>1.42</v>
      </c>
      <c r="E1755" s="136">
        <v>1.66</v>
      </c>
      <c r="F1755" s="136">
        <v>2.06</v>
      </c>
      <c r="G1755" s="136">
        <v>2.06</v>
      </c>
      <c r="H1755" s="136">
        <v>2.26</v>
      </c>
      <c r="I1755" s="135">
        <f t="shared" si="27"/>
        <v>2.16</v>
      </c>
    </row>
    <row r="1756" spans="2:9" ht="12.75">
      <c r="B1756">
        <v>1752</v>
      </c>
      <c r="C1756" s="136">
        <v>1.32</v>
      </c>
      <c r="D1756" s="136">
        <v>1.42</v>
      </c>
      <c r="E1756" s="136">
        <v>1.66</v>
      </c>
      <c r="F1756" s="136">
        <v>2.06</v>
      </c>
      <c r="G1756" s="136">
        <v>2.06</v>
      </c>
      <c r="H1756" s="136">
        <v>2.26</v>
      </c>
      <c r="I1756" s="135">
        <f t="shared" si="27"/>
        <v>2.16</v>
      </c>
    </row>
    <row r="1757" spans="2:9" ht="12.75">
      <c r="B1757">
        <v>1753</v>
      </c>
      <c r="C1757" s="136">
        <v>1.32</v>
      </c>
      <c r="D1757" s="136">
        <v>1.42</v>
      </c>
      <c r="E1757" s="136">
        <v>1.66</v>
      </c>
      <c r="F1757" s="136">
        <v>2.06</v>
      </c>
      <c r="G1757" s="136">
        <v>2.06</v>
      </c>
      <c r="H1757" s="136">
        <v>2.26</v>
      </c>
      <c r="I1757" s="135">
        <f t="shared" si="27"/>
        <v>2.16</v>
      </c>
    </row>
    <row r="1758" spans="2:9" ht="12.75">
      <c r="B1758">
        <v>1754</v>
      </c>
      <c r="C1758" s="136">
        <v>1.32</v>
      </c>
      <c r="D1758" s="136">
        <v>1.42</v>
      </c>
      <c r="E1758" s="136">
        <v>1.66</v>
      </c>
      <c r="F1758" s="136">
        <v>2.06</v>
      </c>
      <c r="G1758" s="136">
        <v>2.06</v>
      </c>
      <c r="H1758" s="136">
        <v>2.26</v>
      </c>
      <c r="I1758" s="135">
        <f t="shared" si="27"/>
        <v>2.16</v>
      </c>
    </row>
    <row r="1759" spans="2:9" ht="12.75">
      <c r="B1759">
        <v>1755</v>
      </c>
      <c r="C1759" s="136">
        <v>1.32</v>
      </c>
      <c r="D1759" s="136">
        <v>1.42</v>
      </c>
      <c r="E1759" s="136">
        <v>1.66</v>
      </c>
      <c r="F1759" s="136">
        <v>2.06</v>
      </c>
      <c r="G1759" s="136">
        <v>2.06</v>
      </c>
      <c r="H1759" s="136">
        <v>2.26</v>
      </c>
      <c r="I1759" s="135">
        <f t="shared" si="27"/>
        <v>2.16</v>
      </c>
    </row>
    <row r="1760" spans="2:9" ht="12.75">
      <c r="B1760">
        <v>1756</v>
      </c>
      <c r="C1760" s="136">
        <v>1.32</v>
      </c>
      <c r="D1760" s="136">
        <v>1.42</v>
      </c>
      <c r="E1760" s="136">
        <v>1.66</v>
      </c>
      <c r="F1760" s="136">
        <v>2.06</v>
      </c>
      <c r="G1760" s="136">
        <v>2.06</v>
      </c>
      <c r="H1760" s="136">
        <v>2.26</v>
      </c>
      <c r="I1760" s="135">
        <f t="shared" si="27"/>
        <v>2.16</v>
      </c>
    </row>
    <row r="1761" spans="2:9" ht="12.75">
      <c r="B1761">
        <v>1757</v>
      </c>
      <c r="C1761" s="136">
        <v>1.32</v>
      </c>
      <c r="D1761" s="136">
        <v>1.42</v>
      </c>
      <c r="E1761" s="136">
        <v>1.66</v>
      </c>
      <c r="F1761" s="136">
        <v>2.06</v>
      </c>
      <c r="G1761" s="136">
        <v>2.06</v>
      </c>
      <c r="H1761" s="136">
        <v>2.26</v>
      </c>
      <c r="I1761" s="135">
        <f t="shared" si="27"/>
        <v>2.16</v>
      </c>
    </row>
    <row r="1762" spans="2:9" ht="12.75">
      <c r="B1762">
        <v>1758</v>
      </c>
      <c r="C1762" s="136">
        <v>1.32</v>
      </c>
      <c r="D1762" s="136">
        <v>1.42</v>
      </c>
      <c r="E1762" s="136">
        <v>1.66</v>
      </c>
      <c r="F1762" s="136">
        <v>2.06</v>
      </c>
      <c r="G1762" s="136">
        <v>2.06</v>
      </c>
      <c r="H1762" s="136">
        <v>2.26</v>
      </c>
      <c r="I1762" s="135">
        <f t="shared" si="27"/>
        <v>2.16</v>
      </c>
    </row>
    <row r="1763" spans="2:9" ht="12.75">
      <c r="B1763">
        <v>1759</v>
      </c>
      <c r="C1763" s="136">
        <v>1.32</v>
      </c>
      <c r="D1763" s="136">
        <v>1.42</v>
      </c>
      <c r="E1763" s="136">
        <v>1.66</v>
      </c>
      <c r="F1763" s="136">
        <v>2.06</v>
      </c>
      <c r="G1763" s="136">
        <v>2.06</v>
      </c>
      <c r="H1763" s="136">
        <v>2.26</v>
      </c>
      <c r="I1763" s="135">
        <f t="shared" si="27"/>
        <v>2.16</v>
      </c>
    </row>
    <row r="1764" spans="2:9" ht="12.75">
      <c r="B1764">
        <v>1760</v>
      </c>
      <c r="C1764" s="136">
        <v>1.32</v>
      </c>
      <c r="D1764" s="136">
        <v>1.42</v>
      </c>
      <c r="E1764" s="136">
        <v>1.66</v>
      </c>
      <c r="F1764" s="136">
        <v>2.06</v>
      </c>
      <c r="G1764" s="136">
        <v>2.06</v>
      </c>
      <c r="H1764" s="136">
        <v>2.26</v>
      </c>
      <c r="I1764" s="135">
        <f t="shared" si="27"/>
        <v>2.16</v>
      </c>
    </row>
    <row r="1765" spans="2:9" ht="12.75">
      <c r="B1765">
        <v>1761</v>
      </c>
      <c r="C1765" s="136">
        <v>1.32</v>
      </c>
      <c r="D1765" s="136">
        <v>1.42</v>
      </c>
      <c r="E1765" s="136">
        <v>1.66</v>
      </c>
      <c r="F1765" s="136">
        <v>2.06</v>
      </c>
      <c r="G1765" s="136">
        <v>2.06</v>
      </c>
      <c r="H1765" s="136">
        <v>2.26</v>
      </c>
      <c r="I1765" s="135">
        <f t="shared" si="27"/>
        <v>2.16</v>
      </c>
    </row>
    <row r="1766" spans="2:9" ht="12.75">
      <c r="B1766">
        <v>1762</v>
      </c>
      <c r="C1766" s="136">
        <v>1.32</v>
      </c>
      <c r="D1766" s="136">
        <v>1.42</v>
      </c>
      <c r="E1766" s="136">
        <v>1.66</v>
      </c>
      <c r="F1766" s="136">
        <v>2.06</v>
      </c>
      <c r="G1766" s="136">
        <v>2.06</v>
      </c>
      <c r="H1766" s="136">
        <v>2.26</v>
      </c>
      <c r="I1766" s="135">
        <f t="shared" si="27"/>
        <v>2.16</v>
      </c>
    </row>
    <row r="1767" spans="2:9" ht="12.75">
      <c r="B1767">
        <v>1763</v>
      </c>
      <c r="C1767" s="136">
        <v>1.32</v>
      </c>
      <c r="D1767" s="136">
        <v>1.42</v>
      </c>
      <c r="E1767" s="136">
        <v>1.66</v>
      </c>
      <c r="F1767" s="136">
        <v>2.06</v>
      </c>
      <c r="G1767" s="136">
        <v>2.06</v>
      </c>
      <c r="H1767" s="136">
        <v>2.26</v>
      </c>
      <c r="I1767" s="135">
        <f t="shared" si="27"/>
        <v>2.16</v>
      </c>
    </row>
    <row r="1768" spans="2:9" ht="12.75">
      <c r="B1768">
        <v>1764</v>
      </c>
      <c r="C1768" s="136">
        <v>1.32</v>
      </c>
      <c r="D1768" s="136">
        <v>1.42</v>
      </c>
      <c r="E1768" s="136">
        <v>1.66</v>
      </c>
      <c r="F1768" s="136">
        <v>2.06</v>
      </c>
      <c r="G1768" s="136">
        <v>2.06</v>
      </c>
      <c r="H1768" s="136">
        <v>2.26</v>
      </c>
      <c r="I1768" s="135">
        <f t="shared" si="27"/>
        <v>2.16</v>
      </c>
    </row>
    <row r="1769" spans="2:9" ht="12.75">
      <c r="B1769">
        <v>1765</v>
      </c>
      <c r="C1769" s="136">
        <v>1.32</v>
      </c>
      <c r="D1769" s="136">
        <v>1.42</v>
      </c>
      <c r="E1769" s="136">
        <v>1.66</v>
      </c>
      <c r="F1769" s="136">
        <v>2.06</v>
      </c>
      <c r="G1769" s="136">
        <v>2.06</v>
      </c>
      <c r="H1769" s="136">
        <v>2.26</v>
      </c>
      <c r="I1769" s="135">
        <f t="shared" si="27"/>
        <v>2.16</v>
      </c>
    </row>
    <row r="1770" spans="2:9" ht="12.75">
      <c r="B1770">
        <v>1766</v>
      </c>
      <c r="C1770" s="136">
        <v>1.32</v>
      </c>
      <c r="D1770" s="136">
        <v>1.42</v>
      </c>
      <c r="E1770" s="136">
        <v>1.66</v>
      </c>
      <c r="F1770" s="136">
        <v>2.06</v>
      </c>
      <c r="G1770" s="136">
        <v>2.06</v>
      </c>
      <c r="H1770" s="136">
        <v>2.26</v>
      </c>
      <c r="I1770" s="135">
        <f t="shared" si="27"/>
        <v>2.16</v>
      </c>
    </row>
    <row r="1771" spans="2:9" ht="12.75">
      <c r="B1771">
        <v>1767</v>
      </c>
      <c r="C1771" s="136">
        <v>1.32</v>
      </c>
      <c r="D1771" s="136">
        <v>1.42</v>
      </c>
      <c r="E1771" s="136">
        <v>1.66</v>
      </c>
      <c r="F1771" s="136">
        <v>2.06</v>
      </c>
      <c r="G1771" s="136">
        <v>2.06</v>
      </c>
      <c r="H1771" s="136">
        <v>2.26</v>
      </c>
      <c r="I1771" s="135">
        <f t="shared" si="27"/>
        <v>2.16</v>
      </c>
    </row>
    <row r="1772" spans="2:9" ht="12.75">
      <c r="B1772">
        <v>1768</v>
      </c>
      <c r="C1772" s="136">
        <v>1.32</v>
      </c>
      <c r="D1772" s="136">
        <v>1.42</v>
      </c>
      <c r="E1772" s="136">
        <v>1.66</v>
      </c>
      <c r="F1772" s="136">
        <v>2.06</v>
      </c>
      <c r="G1772" s="136">
        <v>2.06</v>
      </c>
      <c r="H1772" s="136">
        <v>2.26</v>
      </c>
      <c r="I1772" s="135">
        <f t="shared" si="27"/>
        <v>2.16</v>
      </c>
    </row>
    <row r="1773" spans="2:9" ht="12.75">
      <c r="B1773">
        <v>1769</v>
      </c>
      <c r="C1773" s="136">
        <v>1.32</v>
      </c>
      <c r="D1773" s="136">
        <v>1.42</v>
      </c>
      <c r="E1773" s="136">
        <v>1.66</v>
      </c>
      <c r="F1773" s="136">
        <v>2.06</v>
      </c>
      <c r="G1773" s="136">
        <v>2.06</v>
      </c>
      <c r="H1773" s="136">
        <v>2.26</v>
      </c>
      <c r="I1773" s="135">
        <f t="shared" si="27"/>
        <v>2.16</v>
      </c>
    </row>
    <row r="1774" spans="2:9" ht="12.75">
      <c r="B1774">
        <v>1770</v>
      </c>
      <c r="C1774" s="136">
        <v>1.32</v>
      </c>
      <c r="D1774" s="136">
        <v>1.42</v>
      </c>
      <c r="E1774" s="136">
        <v>1.66</v>
      </c>
      <c r="F1774" s="136">
        <v>2.06</v>
      </c>
      <c r="G1774" s="136">
        <v>2.06</v>
      </c>
      <c r="H1774" s="136">
        <v>2.26</v>
      </c>
      <c r="I1774" s="135">
        <f t="shared" si="27"/>
        <v>2.16</v>
      </c>
    </row>
    <row r="1775" spans="2:9" ht="12.75">
      <c r="B1775">
        <v>1771</v>
      </c>
      <c r="C1775" s="136">
        <v>1.32</v>
      </c>
      <c r="D1775" s="136">
        <v>1.42</v>
      </c>
      <c r="E1775" s="136">
        <v>1.66</v>
      </c>
      <c r="F1775" s="136">
        <v>2.06</v>
      </c>
      <c r="G1775" s="136">
        <v>2.06</v>
      </c>
      <c r="H1775" s="136">
        <v>2.26</v>
      </c>
      <c r="I1775" s="135">
        <f t="shared" si="27"/>
        <v>2.16</v>
      </c>
    </row>
    <row r="1776" spans="2:9" ht="12.75">
      <c r="B1776">
        <v>1772</v>
      </c>
      <c r="C1776" s="136">
        <v>1.32</v>
      </c>
      <c r="D1776" s="136">
        <v>1.42</v>
      </c>
      <c r="E1776" s="136">
        <v>1.66</v>
      </c>
      <c r="F1776" s="136">
        <v>2.06</v>
      </c>
      <c r="G1776" s="136">
        <v>2.06</v>
      </c>
      <c r="H1776" s="136">
        <v>2.26</v>
      </c>
      <c r="I1776" s="135">
        <f t="shared" si="27"/>
        <v>2.16</v>
      </c>
    </row>
    <row r="1777" spans="2:9" ht="12.75">
      <c r="B1777">
        <v>1773</v>
      </c>
      <c r="C1777" s="136">
        <v>1.32</v>
      </c>
      <c r="D1777" s="136">
        <v>1.42</v>
      </c>
      <c r="E1777" s="136">
        <v>1.66</v>
      </c>
      <c r="F1777" s="136">
        <v>2.06</v>
      </c>
      <c r="G1777" s="136">
        <v>2.06</v>
      </c>
      <c r="H1777" s="136">
        <v>2.26</v>
      </c>
      <c r="I1777" s="135">
        <f t="shared" si="27"/>
        <v>2.16</v>
      </c>
    </row>
    <row r="1778" spans="2:9" ht="12.75">
      <c r="B1778">
        <v>1774</v>
      </c>
      <c r="C1778" s="136">
        <v>1.32</v>
      </c>
      <c r="D1778" s="136">
        <v>1.42</v>
      </c>
      <c r="E1778" s="136">
        <v>1.66</v>
      </c>
      <c r="F1778" s="136">
        <v>2.06</v>
      </c>
      <c r="G1778" s="136">
        <v>2.06</v>
      </c>
      <c r="H1778" s="136">
        <v>2.26</v>
      </c>
      <c r="I1778" s="135">
        <f t="shared" si="27"/>
        <v>2.16</v>
      </c>
    </row>
    <row r="1779" spans="2:9" ht="12.75">
      <c r="B1779">
        <v>1775</v>
      </c>
      <c r="C1779" s="136">
        <v>1.32</v>
      </c>
      <c r="D1779" s="136">
        <v>1.42</v>
      </c>
      <c r="E1779" s="136">
        <v>1.66</v>
      </c>
      <c r="F1779" s="136">
        <v>2.06</v>
      </c>
      <c r="G1779" s="136">
        <v>2.06</v>
      </c>
      <c r="H1779" s="136">
        <v>2.26</v>
      </c>
      <c r="I1779" s="135">
        <f t="shared" si="27"/>
        <v>2.16</v>
      </c>
    </row>
    <row r="1780" spans="2:9" ht="12.75">
      <c r="B1780">
        <v>1776</v>
      </c>
      <c r="C1780" s="136">
        <v>1.32</v>
      </c>
      <c r="D1780" s="136">
        <v>1.42</v>
      </c>
      <c r="E1780" s="136">
        <v>1.66</v>
      </c>
      <c r="F1780" s="136">
        <v>2.06</v>
      </c>
      <c r="G1780" s="136">
        <v>2.06</v>
      </c>
      <c r="H1780" s="136">
        <v>2.26</v>
      </c>
      <c r="I1780" s="135">
        <f t="shared" si="27"/>
        <v>2.16</v>
      </c>
    </row>
    <row r="1781" spans="2:9" ht="12.75">
      <c r="B1781">
        <v>1777</v>
      </c>
      <c r="C1781" s="136">
        <v>1.32</v>
      </c>
      <c r="D1781" s="136">
        <v>1.42</v>
      </c>
      <c r="E1781" s="136">
        <v>1.66</v>
      </c>
      <c r="F1781" s="136">
        <v>2.06</v>
      </c>
      <c r="G1781" s="136">
        <v>2.06</v>
      </c>
      <c r="H1781" s="136">
        <v>2.26</v>
      </c>
      <c r="I1781" s="135">
        <f t="shared" si="27"/>
        <v>2.16</v>
      </c>
    </row>
    <row r="1782" spans="2:9" ht="12.75">
      <c r="B1782">
        <v>1778</v>
      </c>
      <c r="C1782" s="136">
        <v>1.32</v>
      </c>
      <c r="D1782" s="136">
        <v>1.42</v>
      </c>
      <c r="E1782" s="136">
        <v>1.66</v>
      </c>
      <c r="F1782" s="136">
        <v>2.06</v>
      </c>
      <c r="G1782" s="136">
        <v>2.06</v>
      </c>
      <c r="H1782" s="136">
        <v>2.26</v>
      </c>
      <c r="I1782" s="135">
        <f t="shared" si="27"/>
        <v>2.16</v>
      </c>
    </row>
    <row r="1783" spans="2:9" ht="12.75">
      <c r="B1783">
        <v>1779</v>
      </c>
      <c r="C1783" s="136">
        <v>1.32</v>
      </c>
      <c r="D1783" s="136">
        <v>1.42</v>
      </c>
      <c r="E1783" s="136">
        <v>1.66</v>
      </c>
      <c r="F1783" s="136">
        <v>2.06</v>
      </c>
      <c r="G1783" s="136">
        <v>2.06</v>
      </c>
      <c r="H1783" s="136">
        <v>2.26</v>
      </c>
      <c r="I1783" s="135">
        <f t="shared" si="27"/>
        <v>2.16</v>
      </c>
    </row>
    <row r="1784" spans="2:9" ht="12.75">
      <c r="B1784">
        <v>1780</v>
      </c>
      <c r="C1784" s="136">
        <v>1.32</v>
      </c>
      <c r="D1784" s="136">
        <v>1.42</v>
      </c>
      <c r="E1784" s="136">
        <v>1.66</v>
      </c>
      <c r="F1784" s="136">
        <v>2.06</v>
      </c>
      <c r="G1784" s="136">
        <v>2.06</v>
      </c>
      <c r="H1784" s="136">
        <v>2.26</v>
      </c>
      <c r="I1784" s="135">
        <f t="shared" si="27"/>
        <v>2.16</v>
      </c>
    </row>
    <row r="1785" spans="2:9" ht="12.75">
      <c r="B1785">
        <v>1781</v>
      </c>
      <c r="C1785" s="136">
        <v>1.32</v>
      </c>
      <c r="D1785" s="136">
        <v>1.42</v>
      </c>
      <c r="E1785" s="136">
        <v>1.66</v>
      </c>
      <c r="F1785" s="136">
        <v>2.06</v>
      </c>
      <c r="G1785" s="136">
        <v>2.06</v>
      </c>
      <c r="H1785" s="136">
        <v>2.26</v>
      </c>
      <c r="I1785" s="135">
        <f t="shared" si="27"/>
        <v>2.16</v>
      </c>
    </row>
    <row r="1786" spans="2:9" ht="12.75">
      <c r="B1786">
        <v>1782</v>
      </c>
      <c r="C1786" s="136">
        <v>1.32</v>
      </c>
      <c r="D1786" s="136">
        <v>1.42</v>
      </c>
      <c r="E1786" s="136">
        <v>1.66</v>
      </c>
      <c r="F1786" s="136">
        <v>2.06</v>
      </c>
      <c r="G1786" s="136">
        <v>2.06</v>
      </c>
      <c r="H1786" s="136">
        <v>2.26</v>
      </c>
      <c r="I1786" s="135">
        <f t="shared" si="27"/>
        <v>2.16</v>
      </c>
    </row>
    <row r="1787" spans="2:9" ht="12.75">
      <c r="B1787">
        <v>1783</v>
      </c>
      <c r="C1787" s="136">
        <v>1.32</v>
      </c>
      <c r="D1787" s="136">
        <v>1.42</v>
      </c>
      <c r="E1787" s="136">
        <v>1.66</v>
      </c>
      <c r="F1787" s="136">
        <v>2.06</v>
      </c>
      <c r="G1787" s="136">
        <v>2.06</v>
      </c>
      <c r="H1787" s="136">
        <v>2.26</v>
      </c>
      <c r="I1787" s="135">
        <f t="shared" si="27"/>
        <v>2.16</v>
      </c>
    </row>
    <row r="1788" spans="2:9" ht="12.75">
      <c r="B1788">
        <v>1784</v>
      </c>
      <c r="C1788" s="136">
        <v>1.32</v>
      </c>
      <c r="D1788" s="136">
        <v>1.42</v>
      </c>
      <c r="E1788" s="136">
        <v>1.66</v>
      </c>
      <c r="F1788" s="136">
        <v>2.06</v>
      </c>
      <c r="G1788" s="136">
        <v>2.06</v>
      </c>
      <c r="H1788" s="136">
        <v>2.26</v>
      </c>
      <c r="I1788" s="135">
        <f t="shared" si="27"/>
        <v>2.16</v>
      </c>
    </row>
    <row r="1789" spans="2:9" ht="12.75">
      <c r="B1789">
        <v>1785</v>
      </c>
      <c r="C1789" s="136">
        <v>1.32</v>
      </c>
      <c r="D1789" s="136">
        <v>1.42</v>
      </c>
      <c r="E1789" s="136">
        <v>1.66</v>
      </c>
      <c r="F1789" s="136">
        <v>2.06</v>
      </c>
      <c r="G1789" s="136">
        <v>2.06</v>
      </c>
      <c r="H1789" s="136">
        <v>2.26</v>
      </c>
      <c r="I1789" s="135">
        <f t="shared" si="27"/>
        <v>2.16</v>
      </c>
    </row>
    <row r="1790" spans="2:9" ht="12.75">
      <c r="B1790">
        <v>1786</v>
      </c>
      <c r="C1790" s="136">
        <v>1.32</v>
      </c>
      <c r="D1790" s="136">
        <v>1.42</v>
      </c>
      <c r="E1790" s="136">
        <v>1.66</v>
      </c>
      <c r="F1790" s="136">
        <v>2.06</v>
      </c>
      <c r="G1790" s="136">
        <v>2.06</v>
      </c>
      <c r="H1790" s="136">
        <v>2.26</v>
      </c>
      <c r="I1790" s="135">
        <f t="shared" si="27"/>
        <v>2.16</v>
      </c>
    </row>
    <row r="1791" spans="2:9" ht="12.75">
      <c r="B1791">
        <v>1787</v>
      </c>
      <c r="C1791" s="136">
        <v>1.32</v>
      </c>
      <c r="D1791" s="136">
        <v>1.42</v>
      </c>
      <c r="E1791" s="136">
        <v>1.66</v>
      </c>
      <c r="F1791" s="136">
        <v>2.06</v>
      </c>
      <c r="G1791" s="136">
        <v>2.06</v>
      </c>
      <c r="H1791" s="136">
        <v>2.26</v>
      </c>
      <c r="I1791" s="135">
        <f t="shared" si="27"/>
        <v>2.16</v>
      </c>
    </row>
    <row r="1792" spans="2:9" ht="12.75">
      <c r="B1792">
        <v>1788</v>
      </c>
      <c r="C1792" s="136">
        <v>1.32</v>
      </c>
      <c r="D1792" s="136">
        <v>1.42</v>
      </c>
      <c r="E1792" s="136">
        <v>1.66</v>
      </c>
      <c r="F1792" s="136">
        <v>2.06</v>
      </c>
      <c r="G1792" s="136">
        <v>2.06</v>
      </c>
      <c r="H1792" s="136">
        <v>2.26</v>
      </c>
      <c r="I1792" s="135">
        <f t="shared" si="27"/>
        <v>2.16</v>
      </c>
    </row>
    <row r="1793" spans="2:9" ht="12.75">
      <c r="B1793">
        <v>1789</v>
      </c>
      <c r="C1793" s="136">
        <v>1.32</v>
      </c>
      <c r="D1793" s="136">
        <v>1.42</v>
      </c>
      <c r="E1793" s="136">
        <v>1.66</v>
      </c>
      <c r="F1793" s="136">
        <v>2.06</v>
      </c>
      <c r="G1793" s="136">
        <v>2.06</v>
      </c>
      <c r="H1793" s="136">
        <v>2.26</v>
      </c>
      <c r="I1793" s="135">
        <f t="shared" si="27"/>
        <v>2.16</v>
      </c>
    </row>
    <row r="1794" spans="2:9" ht="12.75">
      <c r="B1794">
        <v>1790</v>
      </c>
      <c r="C1794" s="136">
        <v>1.32</v>
      </c>
      <c r="D1794" s="136">
        <v>1.42</v>
      </c>
      <c r="E1794" s="136">
        <v>1.66</v>
      </c>
      <c r="F1794" s="136">
        <v>2.06</v>
      </c>
      <c r="G1794" s="136">
        <v>2.06</v>
      </c>
      <c r="H1794" s="136">
        <v>2.26</v>
      </c>
      <c r="I1794" s="135">
        <f t="shared" si="27"/>
        <v>2.16</v>
      </c>
    </row>
    <row r="1795" spans="2:9" ht="12.75">
      <c r="B1795">
        <v>1791</v>
      </c>
      <c r="C1795" s="136">
        <v>1.32</v>
      </c>
      <c r="D1795" s="136">
        <v>1.42</v>
      </c>
      <c r="E1795" s="136">
        <v>1.66</v>
      </c>
      <c r="F1795" s="136">
        <v>2.06</v>
      </c>
      <c r="G1795" s="136">
        <v>2.06</v>
      </c>
      <c r="H1795" s="136">
        <v>2.26</v>
      </c>
      <c r="I1795" s="135">
        <f t="shared" si="27"/>
        <v>2.16</v>
      </c>
    </row>
    <row r="1796" spans="2:9" ht="12.75">
      <c r="B1796">
        <v>1792</v>
      </c>
      <c r="C1796" s="136">
        <v>1.32</v>
      </c>
      <c r="D1796" s="136">
        <v>1.42</v>
      </c>
      <c r="E1796" s="136">
        <v>1.66</v>
      </c>
      <c r="F1796" s="136">
        <v>2.06</v>
      </c>
      <c r="G1796" s="136">
        <v>2.06</v>
      </c>
      <c r="H1796" s="136">
        <v>2.26</v>
      </c>
      <c r="I1796" s="135">
        <f t="shared" si="27"/>
        <v>2.16</v>
      </c>
    </row>
    <row r="1797" spans="2:9" ht="12.75">
      <c r="B1797">
        <v>1793</v>
      </c>
      <c r="C1797" s="136">
        <v>1.32</v>
      </c>
      <c r="D1797" s="136">
        <v>1.42</v>
      </c>
      <c r="E1797" s="136">
        <v>1.66</v>
      </c>
      <c r="F1797" s="136">
        <v>2.06</v>
      </c>
      <c r="G1797" s="136">
        <v>2.06</v>
      </c>
      <c r="H1797" s="136">
        <v>2.26</v>
      </c>
      <c r="I1797" s="135">
        <f aca="true" t="shared" si="28" ref="I1797:I1860">AVERAGE(F1797,H1797)</f>
        <v>2.16</v>
      </c>
    </row>
    <row r="1798" spans="2:9" ht="12.75">
      <c r="B1798">
        <v>1794</v>
      </c>
      <c r="C1798" s="136">
        <v>1.32</v>
      </c>
      <c r="D1798" s="136">
        <v>1.42</v>
      </c>
      <c r="E1798" s="136">
        <v>1.66</v>
      </c>
      <c r="F1798" s="136">
        <v>2.06</v>
      </c>
      <c r="G1798" s="136">
        <v>2.06</v>
      </c>
      <c r="H1798" s="136">
        <v>2.26</v>
      </c>
      <c r="I1798" s="135">
        <f t="shared" si="28"/>
        <v>2.16</v>
      </c>
    </row>
    <row r="1799" spans="2:9" ht="12.75">
      <c r="B1799">
        <v>1795</v>
      </c>
      <c r="C1799" s="136">
        <v>1.32</v>
      </c>
      <c r="D1799" s="136">
        <v>1.42</v>
      </c>
      <c r="E1799" s="136">
        <v>1.66</v>
      </c>
      <c r="F1799" s="136">
        <v>2.06</v>
      </c>
      <c r="G1799" s="136">
        <v>2.06</v>
      </c>
      <c r="H1799" s="136">
        <v>2.26</v>
      </c>
      <c r="I1799" s="135">
        <f t="shared" si="28"/>
        <v>2.16</v>
      </c>
    </row>
    <row r="1800" spans="2:9" ht="12.75">
      <c r="B1800">
        <v>1796</v>
      </c>
      <c r="C1800" s="136">
        <v>1.32</v>
      </c>
      <c r="D1800" s="136">
        <v>1.42</v>
      </c>
      <c r="E1800" s="136">
        <v>1.66</v>
      </c>
      <c r="F1800" s="136">
        <v>2.06</v>
      </c>
      <c r="G1800" s="136">
        <v>2.06</v>
      </c>
      <c r="H1800" s="136">
        <v>2.26</v>
      </c>
      <c r="I1800" s="135">
        <f t="shared" si="28"/>
        <v>2.16</v>
      </c>
    </row>
    <row r="1801" spans="2:9" ht="12.75">
      <c r="B1801">
        <v>1797</v>
      </c>
      <c r="C1801" s="136">
        <v>1.32</v>
      </c>
      <c r="D1801" s="136">
        <v>1.42</v>
      </c>
      <c r="E1801" s="136">
        <v>1.66</v>
      </c>
      <c r="F1801" s="136">
        <v>2.06</v>
      </c>
      <c r="G1801" s="136">
        <v>2.06</v>
      </c>
      <c r="H1801" s="136">
        <v>2.26</v>
      </c>
      <c r="I1801" s="135">
        <f t="shared" si="28"/>
        <v>2.16</v>
      </c>
    </row>
    <row r="1802" spans="2:9" ht="12.75">
      <c r="B1802">
        <v>1798</v>
      </c>
      <c r="C1802" s="136">
        <v>1.32</v>
      </c>
      <c r="D1802" s="136">
        <v>1.42</v>
      </c>
      <c r="E1802" s="136">
        <v>1.66</v>
      </c>
      <c r="F1802" s="136">
        <v>2.06</v>
      </c>
      <c r="G1802" s="136">
        <v>2.06</v>
      </c>
      <c r="H1802" s="136">
        <v>2.26</v>
      </c>
      <c r="I1802" s="135">
        <f t="shared" si="28"/>
        <v>2.16</v>
      </c>
    </row>
    <row r="1803" spans="2:9" ht="12.75">
      <c r="B1803">
        <v>1799</v>
      </c>
      <c r="C1803" s="136">
        <v>1.32</v>
      </c>
      <c r="D1803" s="136">
        <v>1.42</v>
      </c>
      <c r="E1803" s="136">
        <v>1.66</v>
      </c>
      <c r="F1803" s="136">
        <v>2.06</v>
      </c>
      <c r="G1803" s="136">
        <v>2.06</v>
      </c>
      <c r="H1803" s="136">
        <v>2.26</v>
      </c>
      <c r="I1803" s="135">
        <f t="shared" si="28"/>
        <v>2.16</v>
      </c>
    </row>
    <row r="1804" spans="2:9" ht="12.75">
      <c r="B1804">
        <v>1800</v>
      </c>
      <c r="C1804" s="136">
        <v>1.32</v>
      </c>
      <c r="D1804" s="136">
        <v>1.42</v>
      </c>
      <c r="E1804" s="136">
        <v>1.66</v>
      </c>
      <c r="F1804" s="136">
        <v>2.06</v>
      </c>
      <c r="G1804" s="136">
        <v>2.06</v>
      </c>
      <c r="H1804" s="136">
        <v>2.26</v>
      </c>
      <c r="I1804" s="135">
        <f t="shared" si="28"/>
        <v>2.16</v>
      </c>
    </row>
    <row r="1805" spans="2:9" ht="12.75">
      <c r="B1805">
        <v>1801</v>
      </c>
      <c r="C1805" s="136">
        <v>1.32</v>
      </c>
      <c r="D1805" s="136">
        <v>1.42</v>
      </c>
      <c r="E1805" s="136">
        <v>1.66</v>
      </c>
      <c r="F1805" s="136">
        <v>2.06</v>
      </c>
      <c r="G1805" s="136">
        <v>2.06</v>
      </c>
      <c r="H1805" s="136">
        <v>2.26</v>
      </c>
      <c r="I1805" s="135">
        <f t="shared" si="28"/>
        <v>2.16</v>
      </c>
    </row>
    <row r="1806" spans="2:9" ht="12.75">
      <c r="B1806">
        <v>1802</v>
      </c>
      <c r="C1806" s="136">
        <v>1.32</v>
      </c>
      <c r="D1806" s="136">
        <v>1.42</v>
      </c>
      <c r="E1806" s="136">
        <v>1.66</v>
      </c>
      <c r="F1806" s="136">
        <v>2.06</v>
      </c>
      <c r="G1806" s="136">
        <v>2.06</v>
      </c>
      <c r="H1806" s="136">
        <v>2.26</v>
      </c>
      <c r="I1806" s="135">
        <f t="shared" si="28"/>
        <v>2.16</v>
      </c>
    </row>
    <row r="1807" spans="2:9" ht="12.75">
      <c r="B1807">
        <v>1803</v>
      </c>
      <c r="C1807" s="136">
        <v>1.32</v>
      </c>
      <c r="D1807" s="136">
        <v>1.42</v>
      </c>
      <c r="E1807" s="136">
        <v>1.66</v>
      </c>
      <c r="F1807" s="136">
        <v>2.06</v>
      </c>
      <c r="G1807" s="136">
        <v>2.06</v>
      </c>
      <c r="H1807" s="136">
        <v>2.26</v>
      </c>
      <c r="I1807" s="135">
        <f t="shared" si="28"/>
        <v>2.16</v>
      </c>
    </row>
    <row r="1808" spans="2:9" ht="12.75">
      <c r="B1808">
        <v>1804</v>
      </c>
      <c r="C1808" s="136">
        <v>1.32</v>
      </c>
      <c r="D1808" s="136">
        <v>1.42</v>
      </c>
      <c r="E1808" s="136">
        <v>1.66</v>
      </c>
      <c r="F1808" s="136">
        <v>2.06</v>
      </c>
      <c r="G1808" s="136">
        <v>2.06</v>
      </c>
      <c r="H1808" s="136">
        <v>2.26</v>
      </c>
      <c r="I1808" s="135">
        <f t="shared" si="28"/>
        <v>2.16</v>
      </c>
    </row>
    <row r="1809" spans="2:9" ht="12.75">
      <c r="B1809">
        <v>1805</v>
      </c>
      <c r="C1809" s="136">
        <v>1.32</v>
      </c>
      <c r="D1809" s="136">
        <v>1.42</v>
      </c>
      <c r="E1809" s="136">
        <v>1.66</v>
      </c>
      <c r="F1809" s="136">
        <v>2.06</v>
      </c>
      <c r="G1809" s="136">
        <v>2.06</v>
      </c>
      <c r="H1809" s="136">
        <v>2.26</v>
      </c>
      <c r="I1809" s="135">
        <f t="shared" si="28"/>
        <v>2.16</v>
      </c>
    </row>
    <row r="1810" spans="2:9" ht="12.75">
      <c r="B1810">
        <v>1806</v>
      </c>
      <c r="C1810" s="136">
        <v>1.32</v>
      </c>
      <c r="D1810" s="136">
        <v>1.42</v>
      </c>
      <c r="E1810" s="136">
        <v>1.66</v>
      </c>
      <c r="F1810" s="136">
        <v>2.06</v>
      </c>
      <c r="G1810" s="136">
        <v>2.06</v>
      </c>
      <c r="H1810" s="136">
        <v>2.26</v>
      </c>
      <c r="I1810" s="135">
        <f t="shared" si="28"/>
        <v>2.16</v>
      </c>
    </row>
    <row r="1811" spans="2:9" ht="12.75">
      <c r="B1811">
        <v>1807</v>
      </c>
      <c r="C1811" s="136">
        <v>1.32</v>
      </c>
      <c r="D1811" s="136">
        <v>1.42</v>
      </c>
      <c r="E1811" s="136">
        <v>1.66</v>
      </c>
      <c r="F1811" s="136">
        <v>2.06</v>
      </c>
      <c r="G1811" s="136">
        <v>2.06</v>
      </c>
      <c r="H1811" s="136">
        <v>2.26</v>
      </c>
      <c r="I1811" s="135">
        <f t="shared" si="28"/>
        <v>2.16</v>
      </c>
    </row>
    <row r="1812" spans="2:9" ht="12.75">
      <c r="B1812">
        <v>1808</v>
      </c>
      <c r="C1812" s="136">
        <v>1.32</v>
      </c>
      <c r="D1812" s="136">
        <v>1.42</v>
      </c>
      <c r="E1812" s="136">
        <v>1.66</v>
      </c>
      <c r="F1812" s="136">
        <v>2.06</v>
      </c>
      <c r="G1812" s="136">
        <v>2.06</v>
      </c>
      <c r="H1812" s="136">
        <v>2.26</v>
      </c>
      <c r="I1812" s="135">
        <f t="shared" si="28"/>
        <v>2.16</v>
      </c>
    </row>
    <row r="1813" spans="2:9" ht="12.75">
      <c r="B1813">
        <v>1809</v>
      </c>
      <c r="C1813" s="136">
        <v>1.32</v>
      </c>
      <c r="D1813" s="136">
        <v>1.42</v>
      </c>
      <c r="E1813" s="136">
        <v>1.66</v>
      </c>
      <c r="F1813" s="136">
        <v>2.06</v>
      </c>
      <c r="G1813" s="136">
        <v>2.06</v>
      </c>
      <c r="H1813" s="136">
        <v>2.26</v>
      </c>
      <c r="I1813" s="135">
        <f t="shared" si="28"/>
        <v>2.16</v>
      </c>
    </row>
    <row r="1814" spans="2:9" ht="12.75">
      <c r="B1814">
        <v>1810</v>
      </c>
      <c r="C1814" s="136">
        <v>1.32</v>
      </c>
      <c r="D1814" s="136">
        <v>1.42</v>
      </c>
      <c r="E1814" s="136">
        <v>1.66</v>
      </c>
      <c r="F1814" s="136">
        <v>2.06</v>
      </c>
      <c r="G1814" s="136">
        <v>2.06</v>
      </c>
      <c r="H1814" s="136">
        <v>2.26</v>
      </c>
      <c r="I1814" s="135">
        <f t="shared" si="28"/>
        <v>2.16</v>
      </c>
    </row>
    <row r="1815" spans="2:9" ht="12.75">
      <c r="B1815">
        <v>1811</v>
      </c>
      <c r="C1815" s="136">
        <v>1.32</v>
      </c>
      <c r="D1815" s="136">
        <v>1.42</v>
      </c>
      <c r="E1815" s="136">
        <v>1.66</v>
      </c>
      <c r="F1815" s="136">
        <v>2.06</v>
      </c>
      <c r="G1815" s="136">
        <v>2.06</v>
      </c>
      <c r="H1815" s="136">
        <v>2.26</v>
      </c>
      <c r="I1815" s="135">
        <f t="shared" si="28"/>
        <v>2.16</v>
      </c>
    </row>
    <row r="1816" spans="2:9" ht="12.75">
      <c r="B1816">
        <v>1812</v>
      </c>
      <c r="C1816" s="136">
        <v>1.32</v>
      </c>
      <c r="D1816" s="136">
        <v>1.42</v>
      </c>
      <c r="E1816" s="136">
        <v>1.66</v>
      </c>
      <c r="F1816" s="136">
        <v>2.06</v>
      </c>
      <c r="G1816" s="136">
        <v>2.06</v>
      </c>
      <c r="H1816" s="136">
        <v>2.26</v>
      </c>
      <c r="I1816" s="135">
        <f t="shared" si="28"/>
        <v>2.16</v>
      </c>
    </row>
    <row r="1817" spans="2:9" ht="12.75">
      <c r="B1817">
        <v>1813</v>
      </c>
      <c r="C1817" s="136">
        <v>1.32</v>
      </c>
      <c r="D1817" s="136">
        <v>1.42</v>
      </c>
      <c r="E1817" s="136">
        <v>1.66</v>
      </c>
      <c r="F1817" s="136">
        <v>2.06</v>
      </c>
      <c r="G1817" s="136">
        <v>2.06</v>
      </c>
      <c r="H1817" s="136">
        <v>2.26</v>
      </c>
      <c r="I1817" s="135">
        <f t="shared" si="28"/>
        <v>2.16</v>
      </c>
    </row>
    <row r="1818" spans="2:9" ht="12.75">
      <c r="B1818">
        <v>1814</v>
      </c>
      <c r="C1818" s="136">
        <v>1.32</v>
      </c>
      <c r="D1818" s="136">
        <v>1.42</v>
      </c>
      <c r="E1818" s="136">
        <v>1.66</v>
      </c>
      <c r="F1818" s="136">
        <v>2.06</v>
      </c>
      <c r="G1818" s="136">
        <v>2.06</v>
      </c>
      <c r="H1818" s="136">
        <v>2.26</v>
      </c>
      <c r="I1818" s="135">
        <f t="shared" si="28"/>
        <v>2.16</v>
      </c>
    </row>
    <row r="1819" spans="2:9" ht="12.75">
      <c r="B1819">
        <v>1815</v>
      </c>
      <c r="C1819" s="136">
        <v>1.32</v>
      </c>
      <c r="D1819" s="136">
        <v>1.42</v>
      </c>
      <c r="E1819" s="136">
        <v>1.66</v>
      </c>
      <c r="F1819" s="136">
        <v>2.06</v>
      </c>
      <c r="G1819" s="136">
        <v>2.06</v>
      </c>
      <c r="H1819" s="136">
        <v>2.26</v>
      </c>
      <c r="I1819" s="135">
        <f t="shared" si="28"/>
        <v>2.16</v>
      </c>
    </row>
    <row r="1820" spans="2:9" ht="12.75">
      <c r="B1820">
        <v>1816</v>
      </c>
      <c r="C1820" s="136">
        <v>1.32</v>
      </c>
      <c r="D1820" s="136">
        <v>1.42</v>
      </c>
      <c r="E1820" s="136">
        <v>1.66</v>
      </c>
      <c r="F1820" s="136">
        <v>2.06</v>
      </c>
      <c r="G1820" s="136">
        <v>2.06</v>
      </c>
      <c r="H1820" s="136">
        <v>2.26</v>
      </c>
      <c r="I1820" s="135">
        <f t="shared" si="28"/>
        <v>2.16</v>
      </c>
    </row>
    <row r="1821" spans="2:9" ht="12.75">
      <c r="B1821">
        <v>1817</v>
      </c>
      <c r="C1821" s="136">
        <v>1.32</v>
      </c>
      <c r="D1821" s="136">
        <v>1.42</v>
      </c>
      <c r="E1821" s="136">
        <v>1.66</v>
      </c>
      <c r="F1821" s="136">
        <v>2.06</v>
      </c>
      <c r="G1821" s="136">
        <v>2.06</v>
      </c>
      <c r="H1821" s="136">
        <v>2.26</v>
      </c>
      <c r="I1821" s="135">
        <f t="shared" si="28"/>
        <v>2.16</v>
      </c>
    </row>
    <row r="1822" spans="2:9" ht="12.75">
      <c r="B1822">
        <v>1818</v>
      </c>
      <c r="C1822" s="136">
        <v>1.32</v>
      </c>
      <c r="D1822" s="136">
        <v>1.42</v>
      </c>
      <c r="E1822" s="136">
        <v>1.66</v>
      </c>
      <c r="F1822" s="136">
        <v>2.06</v>
      </c>
      <c r="G1822" s="136">
        <v>2.06</v>
      </c>
      <c r="H1822" s="136">
        <v>2.26</v>
      </c>
      <c r="I1822" s="135">
        <f t="shared" si="28"/>
        <v>2.16</v>
      </c>
    </row>
    <row r="1823" spans="2:9" ht="12.75">
      <c r="B1823">
        <v>1819</v>
      </c>
      <c r="C1823" s="136">
        <v>1.32</v>
      </c>
      <c r="D1823" s="136">
        <v>1.42</v>
      </c>
      <c r="E1823" s="136">
        <v>1.66</v>
      </c>
      <c r="F1823" s="136">
        <v>2.06</v>
      </c>
      <c r="G1823" s="136">
        <v>2.06</v>
      </c>
      <c r="H1823" s="136">
        <v>2.26</v>
      </c>
      <c r="I1823" s="135">
        <f t="shared" si="28"/>
        <v>2.16</v>
      </c>
    </row>
    <row r="1824" spans="2:9" ht="12.75">
      <c r="B1824">
        <v>1820</v>
      </c>
      <c r="C1824" s="136">
        <v>1.32</v>
      </c>
      <c r="D1824" s="136">
        <v>1.42</v>
      </c>
      <c r="E1824" s="136">
        <v>1.66</v>
      </c>
      <c r="F1824" s="136">
        <v>2.06</v>
      </c>
      <c r="G1824" s="136">
        <v>2.06</v>
      </c>
      <c r="H1824" s="136">
        <v>2.26</v>
      </c>
      <c r="I1824" s="135">
        <f t="shared" si="28"/>
        <v>2.16</v>
      </c>
    </row>
    <row r="1825" spans="2:9" ht="12.75">
      <c r="B1825">
        <v>1821</v>
      </c>
      <c r="C1825" s="136">
        <v>1.32</v>
      </c>
      <c r="D1825" s="136">
        <v>1.42</v>
      </c>
      <c r="E1825" s="136">
        <v>1.66</v>
      </c>
      <c r="F1825" s="136">
        <v>2.06</v>
      </c>
      <c r="G1825" s="136">
        <v>2.06</v>
      </c>
      <c r="H1825" s="136">
        <v>2.26</v>
      </c>
      <c r="I1825" s="135">
        <f t="shared" si="28"/>
        <v>2.16</v>
      </c>
    </row>
    <row r="1826" spans="2:9" ht="12.75">
      <c r="B1826">
        <v>1822</v>
      </c>
      <c r="C1826" s="136">
        <v>1.32</v>
      </c>
      <c r="D1826" s="136">
        <v>1.42</v>
      </c>
      <c r="E1826" s="136">
        <v>1.66</v>
      </c>
      <c r="F1826" s="136">
        <v>2.06</v>
      </c>
      <c r="G1826" s="136">
        <v>2.06</v>
      </c>
      <c r="H1826" s="136">
        <v>2.26</v>
      </c>
      <c r="I1826" s="135">
        <f t="shared" si="28"/>
        <v>2.16</v>
      </c>
    </row>
    <row r="1827" spans="2:9" ht="12.75">
      <c r="B1827">
        <v>1823</v>
      </c>
      <c r="C1827" s="136">
        <v>1.32</v>
      </c>
      <c r="D1827" s="136">
        <v>1.42</v>
      </c>
      <c r="E1827" s="136">
        <v>1.66</v>
      </c>
      <c r="F1827" s="136">
        <v>2.06</v>
      </c>
      <c r="G1827" s="136">
        <v>2.06</v>
      </c>
      <c r="H1827" s="136">
        <v>2.26</v>
      </c>
      <c r="I1827" s="135">
        <f t="shared" si="28"/>
        <v>2.16</v>
      </c>
    </row>
    <row r="1828" spans="2:9" ht="12.75">
      <c r="B1828">
        <v>1824</v>
      </c>
      <c r="C1828" s="136">
        <v>1.32</v>
      </c>
      <c r="D1828" s="136">
        <v>1.42</v>
      </c>
      <c r="E1828" s="136">
        <v>1.66</v>
      </c>
      <c r="F1828" s="136">
        <v>2.06</v>
      </c>
      <c r="G1828" s="136">
        <v>2.06</v>
      </c>
      <c r="H1828" s="136">
        <v>2.26</v>
      </c>
      <c r="I1828" s="135">
        <f t="shared" si="28"/>
        <v>2.16</v>
      </c>
    </row>
    <row r="1829" spans="2:9" ht="12.75">
      <c r="B1829">
        <v>1825</v>
      </c>
      <c r="C1829" s="136">
        <v>1.32</v>
      </c>
      <c r="D1829" s="136">
        <v>1.42</v>
      </c>
      <c r="E1829" s="136">
        <v>1.66</v>
      </c>
      <c r="F1829" s="136">
        <v>2.06</v>
      </c>
      <c r="G1829" s="136">
        <v>2.06</v>
      </c>
      <c r="H1829" s="136">
        <v>2.26</v>
      </c>
      <c r="I1829" s="135">
        <f t="shared" si="28"/>
        <v>2.16</v>
      </c>
    </row>
    <row r="1830" spans="2:9" ht="12.75">
      <c r="B1830">
        <v>1826</v>
      </c>
      <c r="C1830" s="136">
        <v>1.32</v>
      </c>
      <c r="D1830" s="136">
        <v>1.42</v>
      </c>
      <c r="E1830" s="136">
        <v>1.66</v>
      </c>
      <c r="F1830" s="136">
        <v>2.06</v>
      </c>
      <c r="G1830" s="136">
        <v>2.06</v>
      </c>
      <c r="H1830" s="136">
        <v>2.26</v>
      </c>
      <c r="I1830" s="135">
        <f t="shared" si="28"/>
        <v>2.16</v>
      </c>
    </row>
    <row r="1831" spans="2:9" ht="12.75">
      <c r="B1831">
        <v>1827</v>
      </c>
      <c r="C1831" s="136">
        <v>1.32</v>
      </c>
      <c r="D1831" s="136">
        <v>1.42</v>
      </c>
      <c r="E1831" s="136">
        <v>1.66</v>
      </c>
      <c r="F1831" s="136">
        <v>2.06</v>
      </c>
      <c r="G1831" s="136">
        <v>2.06</v>
      </c>
      <c r="H1831" s="136">
        <v>2.26</v>
      </c>
      <c r="I1831" s="135">
        <f t="shared" si="28"/>
        <v>2.16</v>
      </c>
    </row>
    <row r="1832" spans="2:9" ht="12.75">
      <c r="B1832">
        <v>1828</v>
      </c>
      <c r="C1832" s="136">
        <v>1.32</v>
      </c>
      <c r="D1832" s="136">
        <v>1.42</v>
      </c>
      <c r="E1832" s="136">
        <v>1.66</v>
      </c>
      <c r="F1832" s="136">
        <v>2.06</v>
      </c>
      <c r="G1832" s="136">
        <v>2.06</v>
      </c>
      <c r="H1832" s="136">
        <v>2.26</v>
      </c>
      <c r="I1832" s="135">
        <f t="shared" si="28"/>
        <v>2.16</v>
      </c>
    </row>
    <row r="1833" spans="2:9" ht="12.75">
      <c r="B1833">
        <v>1829</v>
      </c>
      <c r="C1833" s="136">
        <v>1.32</v>
      </c>
      <c r="D1833" s="136">
        <v>1.42</v>
      </c>
      <c r="E1833" s="136">
        <v>1.66</v>
      </c>
      <c r="F1833" s="136">
        <v>2.06</v>
      </c>
      <c r="G1833" s="136">
        <v>2.06</v>
      </c>
      <c r="H1833" s="136">
        <v>2.26</v>
      </c>
      <c r="I1833" s="135">
        <f t="shared" si="28"/>
        <v>2.16</v>
      </c>
    </row>
    <row r="1834" spans="2:9" ht="12.75">
      <c r="B1834">
        <v>1830</v>
      </c>
      <c r="C1834" s="136">
        <v>1.32</v>
      </c>
      <c r="D1834" s="136">
        <v>1.42</v>
      </c>
      <c r="E1834" s="136">
        <v>1.66</v>
      </c>
      <c r="F1834" s="136">
        <v>2.06</v>
      </c>
      <c r="G1834" s="136">
        <v>2.06</v>
      </c>
      <c r="H1834" s="136">
        <v>2.26</v>
      </c>
      <c r="I1834" s="135">
        <f t="shared" si="28"/>
        <v>2.16</v>
      </c>
    </row>
    <row r="1835" spans="2:9" ht="12.75">
      <c r="B1835">
        <v>1831</v>
      </c>
      <c r="C1835" s="136">
        <v>1.32</v>
      </c>
      <c r="D1835" s="136">
        <v>1.42</v>
      </c>
      <c r="E1835" s="136">
        <v>1.66</v>
      </c>
      <c r="F1835" s="136">
        <v>2.06</v>
      </c>
      <c r="G1835" s="136">
        <v>2.06</v>
      </c>
      <c r="H1835" s="136">
        <v>2.26</v>
      </c>
      <c r="I1835" s="135">
        <f t="shared" si="28"/>
        <v>2.16</v>
      </c>
    </row>
    <row r="1836" spans="2:9" ht="12.75">
      <c r="B1836">
        <v>1832</v>
      </c>
      <c r="C1836" s="136">
        <v>1.32</v>
      </c>
      <c r="D1836" s="136">
        <v>1.42</v>
      </c>
      <c r="E1836" s="136">
        <v>1.66</v>
      </c>
      <c r="F1836" s="136">
        <v>2.06</v>
      </c>
      <c r="G1836" s="136">
        <v>2.06</v>
      </c>
      <c r="H1836" s="136">
        <v>2.26</v>
      </c>
      <c r="I1836" s="135">
        <f t="shared" si="28"/>
        <v>2.16</v>
      </c>
    </row>
    <row r="1837" spans="2:9" ht="12.75">
      <c r="B1837">
        <v>1833</v>
      </c>
      <c r="C1837" s="136">
        <v>1.32</v>
      </c>
      <c r="D1837" s="136">
        <v>1.42</v>
      </c>
      <c r="E1837" s="136">
        <v>1.66</v>
      </c>
      <c r="F1837" s="136">
        <v>2.06</v>
      </c>
      <c r="G1837" s="136">
        <v>2.06</v>
      </c>
      <c r="H1837" s="136">
        <v>2.26</v>
      </c>
      <c r="I1837" s="135">
        <f t="shared" si="28"/>
        <v>2.16</v>
      </c>
    </row>
    <row r="1838" spans="2:9" ht="12.75">
      <c r="B1838">
        <v>1834</v>
      </c>
      <c r="C1838" s="136">
        <v>1.32</v>
      </c>
      <c r="D1838" s="136">
        <v>1.42</v>
      </c>
      <c r="E1838" s="136">
        <v>1.66</v>
      </c>
      <c r="F1838" s="136">
        <v>2.06</v>
      </c>
      <c r="G1838" s="136">
        <v>2.06</v>
      </c>
      <c r="H1838" s="136">
        <v>2.26</v>
      </c>
      <c r="I1838" s="135">
        <f t="shared" si="28"/>
        <v>2.16</v>
      </c>
    </row>
    <row r="1839" spans="2:9" ht="12.75">
      <c r="B1839">
        <v>1835</v>
      </c>
      <c r="C1839" s="136">
        <v>1.32</v>
      </c>
      <c r="D1839" s="136">
        <v>1.42</v>
      </c>
      <c r="E1839" s="136">
        <v>1.66</v>
      </c>
      <c r="F1839" s="136">
        <v>2.06</v>
      </c>
      <c r="G1839" s="136">
        <v>2.06</v>
      </c>
      <c r="H1839" s="136">
        <v>2.26</v>
      </c>
      <c r="I1839" s="135">
        <f t="shared" si="28"/>
        <v>2.16</v>
      </c>
    </row>
    <row r="1840" spans="2:9" ht="12.75">
      <c r="B1840">
        <v>1836</v>
      </c>
      <c r="C1840" s="136">
        <v>1.32</v>
      </c>
      <c r="D1840" s="136">
        <v>1.42</v>
      </c>
      <c r="E1840" s="136">
        <v>1.66</v>
      </c>
      <c r="F1840" s="136">
        <v>2.06</v>
      </c>
      <c r="G1840" s="136">
        <v>2.06</v>
      </c>
      <c r="H1840" s="136">
        <v>2.26</v>
      </c>
      <c r="I1840" s="135">
        <f t="shared" si="28"/>
        <v>2.16</v>
      </c>
    </row>
    <row r="1841" spans="2:9" ht="12.75">
      <c r="B1841">
        <v>1837</v>
      </c>
      <c r="C1841" s="136">
        <v>1.32</v>
      </c>
      <c r="D1841" s="136">
        <v>1.42</v>
      </c>
      <c r="E1841" s="136">
        <v>1.66</v>
      </c>
      <c r="F1841" s="136">
        <v>2.06</v>
      </c>
      <c r="G1841" s="136">
        <v>2.06</v>
      </c>
      <c r="H1841" s="136">
        <v>2.26</v>
      </c>
      <c r="I1841" s="135">
        <f t="shared" si="28"/>
        <v>2.16</v>
      </c>
    </row>
    <row r="1842" spans="2:9" ht="12.75">
      <c r="B1842">
        <v>1838</v>
      </c>
      <c r="C1842" s="136">
        <v>1.32</v>
      </c>
      <c r="D1842" s="136">
        <v>1.42</v>
      </c>
      <c r="E1842" s="136">
        <v>1.66</v>
      </c>
      <c r="F1842" s="136">
        <v>2.06</v>
      </c>
      <c r="G1842" s="136">
        <v>2.06</v>
      </c>
      <c r="H1842" s="136">
        <v>2.26</v>
      </c>
      <c r="I1842" s="135">
        <f t="shared" si="28"/>
        <v>2.16</v>
      </c>
    </row>
    <row r="1843" spans="2:9" ht="12.75">
      <c r="B1843">
        <v>1839</v>
      </c>
      <c r="C1843" s="136">
        <v>1.32</v>
      </c>
      <c r="D1843" s="136">
        <v>1.42</v>
      </c>
      <c r="E1843" s="136">
        <v>1.66</v>
      </c>
      <c r="F1843" s="136">
        <v>2.06</v>
      </c>
      <c r="G1843" s="136">
        <v>2.06</v>
      </c>
      <c r="H1843" s="136">
        <v>2.26</v>
      </c>
      <c r="I1843" s="135">
        <f t="shared" si="28"/>
        <v>2.16</v>
      </c>
    </row>
    <row r="1844" spans="2:9" ht="12.75">
      <c r="B1844">
        <v>1840</v>
      </c>
      <c r="C1844" s="136">
        <v>1.32</v>
      </c>
      <c r="D1844" s="136">
        <v>1.42</v>
      </c>
      <c r="E1844" s="136">
        <v>1.66</v>
      </c>
      <c r="F1844" s="136">
        <v>2.06</v>
      </c>
      <c r="G1844" s="136">
        <v>2.06</v>
      </c>
      <c r="H1844" s="136">
        <v>2.26</v>
      </c>
      <c r="I1844" s="135">
        <f t="shared" si="28"/>
        <v>2.16</v>
      </c>
    </row>
    <row r="1845" spans="2:9" ht="12.75">
      <c r="B1845">
        <v>1841</v>
      </c>
      <c r="C1845" s="136">
        <v>1.32</v>
      </c>
      <c r="D1845" s="136">
        <v>1.42</v>
      </c>
      <c r="E1845" s="136">
        <v>1.66</v>
      </c>
      <c r="F1845" s="136">
        <v>2.06</v>
      </c>
      <c r="G1845" s="136">
        <v>2.06</v>
      </c>
      <c r="H1845" s="136">
        <v>2.26</v>
      </c>
      <c r="I1845" s="135">
        <f t="shared" si="28"/>
        <v>2.16</v>
      </c>
    </row>
    <row r="1846" spans="2:9" ht="12.75">
      <c r="B1846">
        <v>1842</v>
      </c>
      <c r="C1846" s="136">
        <v>1.32</v>
      </c>
      <c r="D1846" s="136">
        <v>1.42</v>
      </c>
      <c r="E1846" s="136">
        <v>1.66</v>
      </c>
      <c r="F1846" s="136">
        <v>2.06</v>
      </c>
      <c r="G1846" s="136">
        <v>2.06</v>
      </c>
      <c r="H1846" s="136">
        <v>2.26</v>
      </c>
      <c r="I1846" s="135">
        <f t="shared" si="28"/>
        <v>2.16</v>
      </c>
    </row>
    <row r="1847" spans="2:9" ht="12.75">
      <c r="B1847">
        <v>1843</v>
      </c>
      <c r="C1847" s="136">
        <v>1.32</v>
      </c>
      <c r="D1847" s="136">
        <v>1.42</v>
      </c>
      <c r="E1847" s="136">
        <v>1.66</v>
      </c>
      <c r="F1847" s="136">
        <v>2.06</v>
      </c>
      <c r="G1847" s="136">
        <v>2.06</v>
      </c>
      <c r="H1847" s="136">
        <v>2.26</v>
      </c>
      <c r="I1847" s="135">
        <f t="shared" si="28"/>
        <v>2.16</v>
      </c>
    </row>
    <row r="1848" spans="2:9" ht="12.75">
      <c r="B1848">
        <v>1844</v>
      </c>
      <c r="C1848" s="136">
        <v>1.32</v>
      </c>
      <c r="D1848" s="136">
        <v>1.42</v>
      </c>
      <c r="E1848" s="136">
        <v>1.66</v>
      </c>
      <c r="F1848" s="136">
        <v>2.06</v>
      </c>
      <c r="G1848" s="136">
        <v>2.06</v>
      </c>
      <c r="H1848" s="136">
        <v>2.26</v>
      </c>
      <c r="I1848" s="135">
        <f t="shared" si="28"/>
        <v>2.16</v>
      </c>
    </row>
    <row r="1849" spans="2:9" ht="12.75">
      <c r="B1849">
        <v>1845</v>
      </c>
      <c r="C1849" s="136">
        <v>1.32</v>
      </c>
      <c r="D1849" s="136">
        <v>1.42</v>
      </c>
      <c r="E1849" s="136">
        <v>1.66</v>
      </c>
      <c r="F1849" s="136">
        <v>2.06</v>
      </c>
      <c r="G1849" s="136">
        <v>2.06</v>
      </c>
      <c r="H1849" s="136">
        <v>2.26</v>
      </c>
      <c r="I1849" s="135">
        <f t="shared" si="28"/>
        <v>2.16</v>
      </c>
    </row>
    <row r="1850" spans="2:9" ht="12.75">
      <c r="B1850">
        <v>1846</v>
      </c>
      <c r="C1850" s="136">
        <v>1.32</v>
      </c>
      <c r="D1850" s="136">
        <v>1.42</v>
      </c>
      <c r="E1850" s="136">
        <v>1.66</v>
      </c>
      <c r="F1850" s="136">
        <v>2.06</v>
      </c>
      <c r="G1850" s="136">
        <v>2.06</v>
      </c>
      <c r="H1850" s="136">
        <v>2.26</v>
      </c>
      <c r="I1850" s="135">
        <f t="shared" si="28"/>
        <v>2.16</v>
      </c>
    </row>
    <row r="1851" spans="2:9" ht="12.75">
      <c r="B1851">
        <v>1847</v>
      </c>
      <c r="C1851" s="136">
        <v>1.32</v>
      </c>
      <c r="D1851" s="136">
        <v>1.42</v>
      </c>
      <c r="E1851" s="136">
        <v>1.66</v>
      </c>
      <c r="F1851" s="136">
        <v>2.06</v>
      </c>
      <c r="G1851" s="136">
        <v>2.06</v>
      </c>
      <c r="H1851" s="136">
        <v>2.26</v>
      </c>
      <c r="I1851" s="135">
        <f t="shared" si="28"/>
        <v>2.16</v>
      </c>
    </row>
    <row r="1852" spans="2:9" ht="12.75">
      <c r="B1852">
        <v>1848</v>
      </c>
      <c r="C1852" s="136">
        <v>1.32</v>
      </c>
      <c r="D1852" s="136">
        <v>1.42</v>
      </c>
      <c r="E1852" s="136">
        <v>1.66</v>
      </c>
      <c r="F1852" s="136">
        <v>2.06</v>
      </c>
      <c r="G1852" s="136">
        <v>2.06</v>
      </c>
      <c r="H1852" s="136">
        <v>2.26</v>
      </c>
      <c r="I1852" s="135">
        <f t="shared" si="28"/>
        <v>2.16</v>
      </c>
    </row>
    <row r="1853" spans="2:9" ht="12.75">
      <c r="B1853">
        <v>1849</v>
      </c>
      <c r="C1853" s="136">
        <v>1.32</v>
      </c>
      <c r="D1853" s="136">
        <v>1.42</v>
      </c>
      <c r="E1853" s="136">
        <v>1.66</v>
      </c>
      <c r="F1853" s="136">
        <v>2.06</v>
      </c>
      <c r="G1853" s="136">
        <v>2.06</v>
      </c>
      <c r="H1853" s="136">
        <v>2.26</v>
      </c>
      <c r="I1853" s="135">
        <f t="shared" si="28"/>
        <v>2.16</v>
      </c>
    </row>
    <row r="1854" spans="2:9" ht="12.75">
      <c r="B1854">
        <v>1850</v>
      </c>
      <c r="C1854" s="136">
        <v>1.32</v>
      </c>
      <c r="D1854" s="136">
        <v>1.42</v>
      </c>
      <c r="E1854" s="136">
        <v>1.66</v>
      </c>
      <c r="F1854" s="136">
        <v>2.06</v>
      </c>
      <c r="G1854" s="136">
        <v>2.06</v>
      </c>
      <c r="H1854" s="136">
        <v>2.26</v>
      </c>
      <c r="I1854" s="135">
        <f t="shared" si="28"/>
        <v>2.16</v>
      </c>
    </row>
    <row r="1855" spans="2:9" ht="12.75">
      <c r="B1855">
        <v>1851</v>
      </c>
      <c r="C1855" s="136">
        <v>1.32</v>
      </c>
      <c r="D1855" s="136">
        <v>1.42</v>
      </c>
      <c r="E1855" s="136">
        <v>1.66</v>
      </c>
      <c r="F1855" s="136">
        <v>2.06</v>
      </c>
      <c r="G1855" s="136">
        <v>2.06</v>
      </c>
      <c r="H1855" s="136">
        <v>2.26</v>
      </c>
      <c r="I1855" s="135">
        <f t="shared" si="28"/>
        <v>2.16</v>
      </c>
    </row>
    <row r="1856" spans="2:9" ht="12.75">
      <c r="B1856">
        <v>1852</v>
      </c>
      <c r="C1856" s="136">
        <v>1.32</v>
      </c>
      <c r="D1856" s="136">
        <v>1.42</v>
      </c>
      <c r="E1856" s="136">
        <v>1.66</v>
      </c>
      <c r="F1856" s="136">
        <v>2.06</v>
      </c>
      <c r="G1856" s="136">
        <v>2.06</v>
      </c>
      <c r="H1856" s="136">
        <v>2.26</v>
      </c>
      <c r="I1856" s="135">
        <f t="shared" si="28"/>
        <v>2.16</v>
      </c>
    </row>
    <row r="1857" spans="2:9" ht="12.75">
      <c r="B1857">
        <v>1853</v>
      </c>
      <c r="C1857" s="136">
        <v>1.32</v>
      </c>
      <c r="D1857" s="136">
        <v>1.42</v>
      </c>
      <c r="E1857" s="136">
        <v>1.66</v>
      </c>
      <c r="F1857" s="136">
        <v>2.06</v>
      </c>
      <c r="G1857" s="136">
        <v>2.06</v>
      </c>
      <c r="H1857" s="136">
        <v>2.26</v>
      </c>
      <c r="I1857" s="135">
        <f t="shared" si="28"/>
        <v>2.16</v>
      </c>
    </row>
    <row r="1858" spans="2:9" ht="12.75">
      <c r="B1858">
        <v>1854</v>
      </c>
      <c r="C1858" s="136">
        <v>1.32</v>
      </c>
      <c r="D1858" s="136">
        <v>1.42</v>
      </c>
      <c r="E1858" s="136">
        <v>1.66</v>
      </c>
      <c r="F1858" s="136">
        <v>2.06</v>
      </c>
      <c r="G1858" s="136">
        <v>2.06</v>
      </c>
      <c r="H1858" s="136">
        <v>2.26</v>
      </c>
      <c r="I1858" s="135">
        <f t="shared" si="28"/>
        <v>2.16</v>
      </c>
    </row>
    <row r="1859" spans="2:9" ht="12.75">
      <c r="B1859">
        <v>1855</v>
      </c>
      <c r="C1859" s="136">
        <v>1.32</v>
      </c>
      <c r="D1859" s="136">
        <v>1.42</v>
      </c>
      <c r="E1859" s="136">
        <v>1.66</v>
      </c>
      <c r="F1859" s="136">
        <v>2.06</v>
      </c>
      <c r="G1859" s="136">
        <v>2.06</v>
      </c>
      <c r="H1859" s="136">
        <v>2.26</v>
      </c>
      <c r="I1859" s="135">
        <f t="shared" si="28"/>
        <v>2.16</v>
      </c>
    </row>
    <row r="1860" spans="2:9" ht="12.75">
      <c r="B1860">
        <v>1856</v>
      </c>
      <c r="C1860" s="136">
        <v>1.32</v>
      </c>
      <c r="D1860" s="136">
        <v>1.42</v>
      </c>
      <c r="E1860" s="136">
        <v>1.66</v>
      </c>
      <c r="F1860" s="136">
        <v>2.06</v>
      </c>
      <c r="G1860" s="136">
        <v>2.06</v>
      </c>
      <c r="H1860" s="136">
        <v>2.26</v>
      </c>
      <c r="I1860" s="135">
        <f t="shared" si="28"/>
        <v>2.16</v>
      </c>
    </row>
    <row r="1861" spans="2:9" ht="12.75">
      <c r="B1861">
        <v>1857</v>
      </c>
      <c r="C1861" s="136">
        <v>1.32</v>
      </c>
      <c r="D1861" s="136">
        <v>1.42</v>
      </c>
      <c r="E1861" s="136">
        <v>1.66</v>
      </c>
      <c r="F1861" s="136">
        <v>2.06</v>
      </c>
      <c r="G1861" s="136">
        <v>2.06</v>
      </c>
      <c r="H1861" s="136">
        <v>2.26</v>
      </c>
      <c r="I1861" s="135">
        <f aca="true" t="shared" si="29" ref="I1861:I1924">AVERAGE(F1861,H1861)</f>
        <v>2.16</v>
      </c>
    </row>
    <row r="1862" spans="2:9" ht="12.75">
      <c r="B1862">
        <v>1858</v>
      </c>
      <c r="C1862" s="136">
        <v>1.32</v>
      </c>
      <c r="D1862" s="136">
        <v>1.42</v>
      </c>
      <c r="E1862" s="136">
        <v>1.66</v>
      </c>
      <c r="F1862" s="136">
        <v>2.06</v>
      </c>
      <c r="G1862" s="136">
        <v>2.06</v>
      </c>
      <c r="H1862" s="136">
        <v>2.26</v>
      </c>
      <c r="I1862" s="135">
        <f t="shared" si="29"/>
        <v>2.16</v>
      </c>
    </row>
    <row r="1863" spans="2:9" ht="12.75">
      <c r="B1863">
        <v>1859</v>
      </c>
      <c r="C1863" s="136">
        <v>1.32</v>
      </c>
      <c r="D1863" s="136">
        <v>1.42</v>
      </c>
      <c r="E1863" s="136">
        <v>1.66</v>
      </c>
      <c r="F1863" s="136">
        <v>2.06</v>
      </c>
      <c r="G1863" s="136">
        <v>2.06</v>
      </c>
      <c r="H1863" s="136">
        <v>2.26</v>
      </c>
      <c r="I1863" s="135">
        <f t="shared" si="29"/>
        <v>2.16</v>
      </c>
    </row>
    <row r="1864" spans="2:9" ht="12.75">
      <c r="B1864">
        <v>1860</v>
      </c>
      <c r="C1864" s="136">
        <v>1.32</v>
      </c>
      <c r="D1864" s="136">
        <v>1.42</v>
      </c>
      <c r="E1864" s="136">
        <v>1.66</v>
      </c>
      <c r="F1864" s="136">
        <v>2.06</v>
      </c>
      <c r="G1864" s="136">
        <v>2.06</v>
      </c>
      <c r="H1864" s="136">
        <v>2.26</v>
      </c>
      <c r="I1864" s="135">
        <f t="shared" si="29"/>
        <v>2.16</v>
      </c>
    </row>
    <row r="1865" spans="2:9" ht="12.75">
      <c r="B1865">
        <v>1861</v>
      </c>
      <c r="C1865" s="136">
        <v>1.32</v>
      </c>
      <c r="D1865" s="136">
        <v>1.42</v>
      </c>
      <c r="E1865" s="136">
        <v>1.66</v>
      </c>
      <c r="F1865" s="136">
        <v>2.06</v>
      </c>
      <c r="G1865" s="136">
        <v>2.06</v>
      </c>
      <c r="H1865" s="136">
        <v>2.26</v>
      </c>
      <c r="I1865" s="135">
        <f t="shared" si="29"/>
        <v>2.16</v>
      </c>
    </row>
    <row r="1866" spans="2:9" ht="12.75">
      <c r="B1866">
        <v>1862</v>
      </c>
      <c r="C1866" s="136">
        <v>1.32</v>
      </c>
      <c r="D1866" s="136">
        <v>1.42</v>
      </c>
      <c r="E1866" s="136">
        <v>1.66</v>
      </c>
      <c r="F1866" s="136">
        <v>2.06</v>
      </c>
      <c r="G1866" s="136">
        <v>2.06</v>
      </c>
      <c r="H1866" s="136">
        <v>2.26</v>
      </c>
      <c r="I1866" s="135">
        <f t="shared" si="29"/>
        <v>2.16</v>
      </c>
    </row>
    <row r="1867" spans="2:9" ht="12.75">
      <c r="B1867">
        <v>1863</v>
      </c>
      <c r="C1867" s="136">
        <v>1.32</v>
      </c>
      <c r="D1867" s="136">
        <v>1.42</v>
      </c>
      <c r="E1867" s="136">
        <v>1.66</v>
      </c>
      <c r="F1867" s="136">
        <v>2.06</v>
      </c>
      <c r="G1867" s="136">
        <v>2.06</v>
      </c>
      <c r="H1867" s="136">
        <v>2.26</v>
      </c>
      <c r="I1867" s="135">
        <f t="shared" si="29"/>
        <v>2.16</v>
      </c>
    </row>
    <row r="1868" spans="2:9" ht="12.75">
      <c r="B1868">
        <v>1864</v>
      </c>
      <c r="C1868" s="136">
        <v>1.32</v>
      </c>
      <c r="D1868" s="136">
        <v>1.42</v>
      </c>
      <c r="E1868" s="136">
        <v>1.66</v>
      </c>
      <c r="F1868" s="136">
        <v>2.06</v>
      </c>
      <c r="G1868" s="136">
        <v>2.06</v>
      </c>
      <c r="H1868" s="136">
        <v>2.26</v>
      </c>
      <c r="I1868" s="135">
        <f t="shared" si="29"/>
        <v>2.16</v>
      </c>
    </row>
    <row r="1869" spans="2:9" ht="12.75">
      <c r="B1869">
        <v>1865</v>
      </c>
      <c r="C1869" s="136">
        <v>1.32</v>
      </c>
      <c r="D1869" s="136">
        <v>1.42</v>
      </c>
      <c r="E1869" s="136">
        <v>1.66</v>
      </c>
      <c r="F1869" s="136">
        <v>2.06</v>
      </c>
      <c r="G1869" s="136">
        <v>2.06</v>
      </c>
      <c r="H1869" s="136">
        <v>2.26</v>
      </c>
      <c r="I1869" s="135">
        <f t="shared" si="29"/>
        <v>2.16</v>
      </c>
    </row>
    <row r="1870" spans="2:9" ht="12.75">
      <c r="B1870">
        <v>1866</v>
      </c>
      <c r="C1870" s="136">
        <v>1.32</v>
      </c>
      <c r="D1870" s="136">
        <v>1.42</v>
      </c>
      <c r="E1870" s="136">
        <v>1.66</v>
      </c>
      <c r="F1870" s="136">
        <v>2.06</v>
      </c>
      <c r="G1870" s="136">
        <v>2.06</v>
      </c>
      <c r="H1870" s="136">
        <v>2.26</v>
      </c>
      <c r="I1870" s="135">
        <f t="shared" si="29"/>
        <v>2.16</v>
      </c>
    </row>
    <row r="1871" spans="2:9" ht="12.75">
      <c r="B1871">
        <v>1867</v>
      </c>
      <c r="C1871" s="136">
        <v>1.32</v>
      </c>
      <c r="D1871" s="136">
        <v>1.42</v>
      </c>
      <c r="E1871" s="136">
        <v>1.66</v>
      </c>
      <c r="F1871" s="136">
        <v>2.06</v>
      </c>
      <c r="G1871" s="136">
        <v>2.06</v>
      </c>
      <c r="H1871" s="136">
        <v>2.26</v>
      </c>
      <c r="I1871" s="135">
        <f t="shared" si="29"/>
        <v>2.16</v>
      </c>
    </row>
    <row r="1872" spans="2:9" ht="12.75">
      <c r="B1872">
        <v>1868</v>
      </c>
      <c r="C1872" s="136">
        <v>1.32</v>
      </c>
      <c r="D1872" s="136">
        <v>1.42</v>
      </c>
      <c r="E1872" s="136">
        <v>1.66</v>
      </c>
      <c r="F1872" s="136">
        <v>2.06</v>
      </c>
      <c r="G1872" s="136">
        <v>2.06</v>
      </c>
      <c r="H1872" s="136">
        <v>2.26</v>
      </c>
      <c r="I1872" s="135">
        <f t="shared" si="29"/>
        <v>2.16</v>
      </c>
    </row>
    <row r="1873" spans="2:9" ht="12.75">
      <c r="B1873">
        <v>1869</v>
      </c>
      <c r="C1873" s="136">
        <v>1.32</v>
      </c>
      <c r="D1873" s="136">
        <v>1.42</v>
      </c>
      <c r="E1873" s="136">
        <v>1.66</v>
      </c>
      <c r="F1873" s="136">
        <v>2.06</v>
      </c>
      <c r="G1873" s="136">
        <v>2.06</v>
      </c>
      <c r="H1873" s="136">
        <v>2.26</v>
      </c>
      <c r="I1873" s="135">
        <f t="shared" si="29"/>
        <v>2.16</v>
      </c>
    </row>
    <row r="1874" spans="2:9" ht="12.75">
      <c r="B1874">
        <v>1870</v>
      </c>
      <c r="C1874" s="136">
        <v>1.32</v>
      </c>
      <c r="D1874" s="136">
        <v>1.42</v>
      </c>
      <c r="E1874" s="136">
        <v>1.66</v>
      </c>
      <c r="F1874" s="136">
        <v>2.06</v>
      </c>
      <c r="G1874" s="136">
        <v>2.06</v>
      </c>
      <c r="H1874" s="136">
        <v>2.26</v>
      </c>
      <c r="I1874" s="135">
        <f t="shared" si="29"/>
        <v>2.16</v>
      </c>
    </row>
    <row r="1875" spans="2:9" ht="12.75">
      <c r="B1875">
        <v>1871</v>
      </c>
      <c r="C1875" s="136">
        <v>1.32</v>
      </c>
      <c r="D1875" s="136">
        <v>1.42</v>
      </c>
      <c r="E1875" s="136">
        <v>1.66</v>
      </c>
      <c r="F1875" s="136">
        <v>2.06</v>
      </c>
      <c r="G1875" s="136">
        <v>2.06</v>
      </c>
      <c r="H1875" s="136">
        <v>2.26</v>
      </c>
      <c r="I1875" s="135">
        <f t="shared" si="29"/>
        <v>2.16</v>
      </c>
    </row>
    <row r="1876" spans="2:9" ht="12.75">
      <c r="B1876">
        <v>1872</v>
      </c>
      <c r="C1876" s="136">
        <v>1.32</v>
      </c>
      <c r="D1876" s="136">
        <v>1.42</v>
      </c>
      <c r="E1876" s="136">
        <v>1.66</v>
      </c>
      <c r="F1876" s="136">
        <v>2.06</v>
      </c>
      <c r="G1876" s="136">
        <v>2.06</v>
      </c>
      <c r="H1876" s="136">
        <v>2.26</v>
      </c>
      <c r="I1876" s="135">
        <f t="shared" si="29"/>
        <v>2.16</v>
      </c>
    </row>
    <row r="1877" spans="2:9" ht="12.75">
      <c r="B1877">
        <v>1873</v>
      </c>
      <c r="C1877" s="136">
        <v>1.32</v>
      </c>
      <c r="D1877" s="136">
        <v>1.42</v>
      </c>
      <c r="E1877" s="136">
        <v>1.66</v>
      </c>
      <c r="F1877" s="136">
        <v>2.06</v>
      </c>
      <c r="G1877" s="136">
        <v>2.06</v>
      </c>
      <c r="H1877" s="136">
        <v>2.26</v>
      </c>
      <c r="I1877" s="135">
        <f t="shared" si="29"/>
        <v>2.16</v>
      </c>
    </row>
    <row r="1878" spans="2:9" ht="12.75">
      <c r="B1878">
        <v>1874</v>
      </c>
      <c r="C1878" s="136">
        <v>1.32</v>
      </c>
      <c r="D1878" s="136">
        <v>1.42</v>
      </c>
      <c r="E1878" s="136">
        <v>1.66</v>
      </c>
      <c r="F1878" s="136">
        <v>2.06</v>
      </c>
      <c r="G1878" s="136">
        <v>2.06</v>
      </c>
      <c r="H1878" s="136">
        <v>2.26</v>
      </c>
      <c r="I1878" s="135">
        <f t="shared" si="29"/>
        <v>2.16</v>
      </c>
    </row>
    <row r="1879" spans="2:9" ht="12.75">
      <c r="B1879">
        <v>1875</v>
      </c>
      <c r="C1879" s="136">
        <v>1.32</v>
      </c>
      <c r="D1879" s="136">
        <v>1.42</v>
      </c>
      <c r="E1879" s="136">
        <v>1.66</v>
      </c>
      <c r="F1879" s="136">
        <v>2.06</v>
      </c>
      <c r="G1879" s="136">
        <v>2.06</v>
      </c>
      <c r="H1879" s="136">
        <v>2.26</v>
      </c>
      <c r="I1879" s="135">
        <f t="shared" si="29"/>
        <v>2.16</v>
      </c>
    </row>
    <row r="1880" spans="2:9" ht="12.75">
      <c r="B1880">
        <v>1876</v>
      </c>
      <c r="C1880" s="136">
        <v>1.32</v>
      </c>
      <c r="D1880" s="136">
        <v>1.42</v>
      </c>
      <c r="E1880" s="136">
        <v>1.66</v>
      </c>
      <c r="F1880" s="136">
        <v>2.06</v>
      </c>
      <c r="G1880" s="136">
        <v>2.06</v>
      </c>
      <c r="H1880" s="136">
        <v>2.26</v>
      </c>
      <c r="I1880" s="135">
        <f t="shared" si="29"/>
        <v>2.16</v>
      </c>
    </row>
    <row r="1881" spans="2:9" ht="12.75">
      <c r="B1881">
        <v>1877</v>
      </c>
      <c r="C1881" s="136">
        <v>1.32</v>
      </c>
      <c r="D1881" s="136">
        <v>1.42</v>
      </c>
      <c r="E1881" s="136">
        <v>1.66</v>
      </c>
      <c r="F1881" s="136">
        <v>2.06</v>
      </c>
      <c r="G1881" s="136">
        <v>2.06</v>
      </c>
      <c r="H1881" s="136">
        <v>2.26</v>
      </c>
      <c r="I1881" s="135">
        <f t="shared" si="29"/>
        <v>2.16</v>
      </c>
    </row>
    <row r="1882" spans="2:9" ht="12.75">
      <c r="B1882">
        <v>1878</v>
      </c>
      <c r="C1882" s="136">
        <v>1.32</v>
      </c>
      <c r="D1882" s="136">
        <v>1.42</v>
      </c>
      <c r="E1882" s="136">
        <v>1.66</v>
      </c>
      <c r="F1882" s="136">
        <v>2.06</v>
      </c>
      <c r="G1882" s="136">
        <v>2.06</v>
      </c>
      <c r="H1882" s="136">
        <v>2.26</v>
      </c>
      <c r="I1882" s="135">
        <f t="shared" si="29"/>
        <v>2.16</v>
      </c>
    </row>
    <row r="1883" spans="2:9" ht="12.75">
      <c r="B1883">
        <v>1879</v>
      </c>
      <c r="C1883" s="136">
        <v>1.32</v>
      </c>
      <c r="D1883" s="136">
        <v>1.42</v>
      </c>
      <c r="E1883" s="136">
        <v>1.66</v>
      </c>
      <c r="F1883" s="136">
        <v>2.06</v>
      </c>
      <c r="G1883" s="136">
        <v>2.06</v>
      </c>
      <c r="H1883" s="136">
        <v>2.26</v>
      </c>
      <c r="I1883" s="135">
        <f t="shared" si="29"/>
        <v>2.16</v>
      </c>
    </row>
    <row r="1884" spans="2:9" ht="12.75">
      <c r="B1884">
        <v>1880</v>
      </c>
      <c r="C1884" s="136">
        <v>1.32</v>
      </c>
      <c r="D1884" s="136">
        <v>1.42</v>
      </c>
      <c r="E1884" s="136">
        <v>1.66</v>
      </c>
      <c r="F1884" s="136">
        <v>2.06</v>
      </c>
      <c r="G1884" s="136">
        <v>2.06</v>
      </c>
      <c r="H1884" s="136">
        <v>2.26</v>
      </c>
      <c r="I1884" s="135">
        <f t="shared" si="29"/>
        <v>2.16</v>
      </c>
    </row>
    <row r="1885" spans="2:9" ht="12.75">
      <c r="B1885">
        <v>1881</v>
      </c>
      <c r="C1885" s="136">
        <v>1.32</v>
      </c>
      <c r="D1885" s="136">
        <v>1.42</v>
      </c>
      <c r="E1885" s="136">
        <v>1.66</v>
      </c>
      <c r="F1885" s="136">
        <v>2.06</v>
      </c>
      <c r="G1885" s="136">
        <v>2.06</v>
      </c>
      <c r="H1885" s="136">
        <v>2.26</v>
      </c>
      <c r="I1885" s="135">
        <f t="shared" si="29"/>
        <v>2.16</v>
      </c>
    </row>
    <row r="1886" spans="2:9" ht="12.75">
      <c r="B1886">
        <v>1882</v>
      </c>
      <c r="C1886" s="136">
        <v>1.32</v>
      </c>
      <c r="D1886" s="136">
        <v>1.42</v>
      </c>
      <c r="E1886" s="136">
        <v>1.66</v>
      </c>
      <c r="F1886" s="136">
        <v>2.06</v>
      </c>
      <c r="G1886" s="136">
        <v>2.06</v>
      </c>
      <c r="H1886" s="136">
        <v>2.26</v>
      </c>
      <c r="I1886" s="135">
        <f t="shared" si="29"/>
        <v>2.16</v>
      </c>
    </row>
    <row r="1887" spans="2:9" ht="12.75">
      <c r="B1887">
        <v>1883</v>
      </c>
      <c r="C1887" s="136">
        <v>1.32</v>
      </c>
      <c r="D1887" s="136">
        <v>1.42</v>
      </c>
      <c r="E1887" s="136">
        <v>1.66</v>
      </c>
      <c r="F1887" s="136">
        <v>2.06</v>
      </c>
      <c r="G1887" s="136">
        <v>2.06</v>
      </c>
      <c r="H1887" s="136">
        <v>2.26</v>
      </c>
      <c r="I1887" s="135">
        <f t="shared" si="29"/>
        <v>2.16</v>
      </c>
    </row>
    <row r="1888" spans="2:9" ht="12.75">
      <c r="B1888">
        <v>1884</v>
      </c>
      <c r="C1888" s="136">
        <v>1.32</v>
      </c>
      <c r="D1888" s="136">
        <v>1.42</v>
      </c>
      <c r="E1888" s="136">
        <v>1.66</v>
      </c>
      <c r="F1888" s="136">
        <v>2.06</v>
      </c>
      <c r="G1888" s="136">
        <v>2.06</v>
      </c>
      <c r="H1888" s="136">
        <v>2.26</v>
      </c>
      <c r="I1888" s="135">
        <f t="shared" si="29"/>
        <v>2.16</v>
      </c>
    </row>
    <row r="1889" spans="2:9" ht="12.75">
      <c r="B1889">
        <v>1885</v>
      </c>
      <c r="C1889" s="136">
        <v>1.32</v>
      </c>
      <c r="D1889" s="136">
        <v>1.42</v>
      </c>
      <c r="E1889" s="136">
        <v>1.66</v>
      </c>
      <c r="F1889" s="136">
        <v>2.06</v>
      </c>
      <c r="G1889" s="136">
        <v>2.06</v>
      </c>
      <c r="H1889" s="136">
        <v>2.26</v>
      </c>
      <c r="I1889" s="135">
        <f t="shared" si="29"/>
        <v>2.16</v>
      </c>
    </row>
    <row r="1890" spans="2:9" ht="12.75">
      <c r="B1890">
        <v>1886</v>
      </c>
      <c r="C1890" s="136">
        <v>1.32</v>
      </c>
      <c r="D1890" s="136">
        <v>1.42</v>
      </c>
      <c r="E1890" s="136">
        <v>1.66</v>
      </c>
      <c r="F1890" s="136">
        <v>2.06</v>
      </c>
      <c r="G1890" s="136">
        <v>2.06</v>
      </c>
      <c r="H1890" s="136">
        <v>2.26</v>
      </c>
      <c r="I1890" s="135">
        <f t="shared" si="29"/>
        <v>2.16</v>
      </c>
    </row>
    <row r="1891" spans="2:9" ht="12.75">
      <c r="B1891">
        <v>1887</v>
      </c>
      <c r="C1891" s="136">
        <v>1.32</v>
      </c>
      <c r="D1891" s="136">
        <v>1.42</v>
      </c>
      <c r="E1891" s="136">
        <v>1.66</v>
      </c>
      <c r="F1891" s="136">
        <v>2.06</v>
      </c>
      <c r="G1891" s="136">
        <v>2.06</v>
      </c>
      <c r="H1891" s="136">
        <v>2.26</v>
      </c>
      <c r="I1891" s="135">
        <f t="shared" si="29"/>
        <v>2.16</v>
      </c>
    </row>
    <row r="1892" spans="2:9" ht="12.75">
      <c r="B1892">
        <v>1888</v>
      </c>
      <c r="C1892" s="136">
        <v>1.32</v>
      </c>
      <c r="D1892" s="136">
        <v>1.42</v>
      </c>
      <c r="E1892" s="136">
        <v>1.66</v>
      </c>
      <c r="F1892" s="136">
        <v>2.06</v>
      </c>
      <c r="G1892" s="136">
        <v>2.06</v>
      </c>
      <c r="H1892" s="136">
        <v>2.26</v>
      </c>
      <c r="I1892" s="135">
        <f t="shared" si="29"/>
        <v>2.16</v>
      </c>
    </row>
    <row r="1893" spans="2:9" ht="12.75">
      <c r="B1893">
        <v>1889</v>
      </c>
      <c r="C1893" s="136">
        <v>1.32</v>
      </c>
      <c r="D1893" s="136">
        <v>1.42</v>
      </c>
      <c r="E1893" s="136">
        <v>1.66</v>
      </c>
      <c r="F1893" s="136">
        <v>2.06</v>
      </c>
      <c r="G1893" s="136">
        <v>2.06</v>
      </c>
      <c r="H1893" s="136">
        <v>2.26</v>
      </c>
      <c r="I1893" s="135">
        <f t="shared" si="29"/>
        <v>2.16</v>
      </c>
    </row>
    <row r="1894" spans="2:9" ht="12.75">
      <c r="B1894">
        <v>1890</v>
      </c>
      <c r="C1894" s="136">
        <v>1.32</v>
      </c>
      <c r="D1894" s="136">
        <v>1.42</v>
      </c>
      <c r="E1894" s="136">
        <v>1.66</v>
      </c>
      <c r="F1894" s="136">
        <v>2.06</v>
      </c>
      <c r="G1894" s="136">
        <v>2.06</v>
      </c>
      <c r="H1894" s="136">
        <v>2.26</v>
      </c>
      <c r="I1894" s="135">
        <f t="shared" si="29"/>
        <v>2.16</v>
      </c>
    </row>
    <row r="1895" spans="2:9" ht="12.75">
      <c r="B1895">
        <v>1891</v>
      </c>
      <c r="C1895" s="136">
        <v>1.32</v>
      </c>
      <c r="D1895" s="136">
        <v>1.42</v>
      </c>
      <c r="E1895" s="136">
        <v>1.66</v>
      </c>
      <c r="F1895" s="136">
        <v>2.06</v>
      </c>
      <c r="G1895" s="136">
        <v>2.06</v>
      </c>
      <c r="H1895" s="136">
        <v>2.26</v>
      </c>
      <c r="I1895" s="135">
        <f t="shared" si="29"/>
        <v>2.16</v>
      </c>
    </row>
    <row r="1896" spans="2:9" ht="12.75">
      <c r="B1896">
        <v>1892</v>
      </c>
      <c r="C1896" s="136">
        <v>1.32</v>
      </c>
      <c r="D1896" s="136">
        <v>1.42</v>
      </c>
      <c r="E1896" s="136">
        <v>1.66</v>
      </c>
      <c r="F1896" s="136">
        <v>2.06</v>
      </c>
      <c r="G1896" s="136">
        <v>2.06</v>
      </c>
      <c r="H1896" s="136">
        <v>2.26</v>
      </c>
      <c r="I1896" s="135">
        <f t="shared" si="29"/>
        <v>2.16</v>
      </c>
    </row>
    <row r="1897" spans="2:9" ht="12.75">
      <c r="B1897">
        <v>1893</v>
      </c>
      <c r="C1897" s="136">
        <v>1.32</v>
      </c>
      <c r="D1897" s="136">
        <v>1.42</v>
      </c>
      <c r="E1897" s="136">
        <v>1.66</v>
      </c>
      <c r="F1897" s="136">
        <v>2.06</v>
      </c>
      <c r="G1897" s="136">
        <v>2.06</v>
      </c>
      <c r="H1897" s="136">
        <v>2.26</v>
      </c>
      <c r="I1897" s="135">
        <f t="shared" si="29"/>
        <v>2.16</v>
      </c>
    </row>
    <row r="1898" spans="2:9" ht="12.75">
      <c r="B1898">
        <v>1894</v>
      </c>
      <c r="C1898" s="136">
        <v>1.32</v>
      </c>
      <c r="D1898" s="136">
        <v>1.42</v>
      </c>
      <c r="E1898" s="136">
        <v>1.66</v>
      </c>
      <c r="F1898" s="136">
        <v>2.06</v>
      </c>
      <c r="G1898" s="136">
        <v>2.06</v>
      </c>
      <c r="H1898" s="136">
        <v>2.26</v>
      </c>
      <c r="I1898" s="135">
        <f t="shared" si="29"/>
        <v>2.16</v>
      </c>
    </row>
    <row r="1899" spans="2:9" ht="12.75">
      <c r="B1899">
        <v>1895</v>
      </c>
      <c r="C1899" s="136">
        <v>1.32</v>
      </c>
      <c r="D1899" s="136">
        <v>1.42</v>
      </c>
      <c r="E1899" s="136">
        <v>1.66</v>
      </c>
      <c r="F1899" s="136">
        <v>2.06</v>
      </c>
      <c r="G1899" s="136">
        <v>2.06</v>
      </c>
      <c r="H1899" s="136">
        <v>2.26</v>
      </c>
      <c r="I1899" s="135">
        <f t="shared" si="29"/>
        <v>2.16</v>
      </c>
    </row>
    <row r="1900" spans="2:9" ht="12.75">
      <c r="B1900">
        <v>1896</v>
      </c>
      <c r="C1900" s="136">
        <v>1.32</v>
      </c>
      <c r="D1900" s="136">
        <v>1.42</v>
      </c>
      <c r="E1900" s="136">
        <v>1.66</v>
      </c>
      <c r="F1900" s="136">
        <v>2.06</v>
      </c>
      <c r="G1900" s="136">
        <v>2.06</v>
      </c>
      <c r="H1900" s="136">
        <v>2.26</v>
      </c>
      <c r="I1900" s="135">
        <f t="shared" si="29"/>
        <v>2.16</v>
      </c>
    </row>
    <row r="1901" spans="2:9" ht="12.75">
      <c r="B1901">
        <v>1897</v>
      </c>
      <c r="C1901" s="136">
        <v>1.32</v>
      </c>
      <c r="D1901" s="136">
        <v>1.42</v>
      </c>
      <c r="E1901" s="136">
        <v>1.66</v>
      </c>
      <c r="F1901" s="136">
        <v>2.06</v>
      </c>
      <c r="G1901" s="136">
        <v>2.06</v>
      </c>
      <c r="H1901" s="136">
        <v>2.26</v>
      </c>
      <c r="I1901" s="135">
        <f t="shared" si="29"/>
        <v>2.16</v>
      </c>
    </row>
    <row r="1902" spans="2:9" ht="12.75">
      <c r="B1902">
        <v>1898</v>
      </c>
      <c r="C1902" s="136">
        <v>1.32</v>
      </c>
      <c r="D1902" s="136">
        <v>1.42</v>
      </c>
      <c r="E1902" s="136">
        <v>1.66</v>
      </c>
      <c r="F1902" s="136">
        <v>2.06</v>
      </c>
      <c r="G1902" s="136">
        <v>2.06</v>
      </c>
      <c r="H1902" s="136">
        <v>2.26</v>
      </c>
      <c r="I1902" s="135">
        <f t="shared" si="29"/>
        <v>2.16</v>
      </c>
    </row>
    <row r="1903" spans="2:9" ht="12.75">
      <c r="B1903">
        <v>1899</v>
      </c>
      <c r="C1903" s="136">
        <v>1.32</v>
      </c>
      <c r="D1903" s="136">
        <v>1.42</v>
      </c>
      <c r="E1903" s="136">
        <v>1.66</v>
      </c>
      <c r="F1903" s="136">
        <v>2.06</v>
      </c>
      <c r="G1903" s="136">
        <v>2.06</v>
      </c>
      <c r="H1903" s="136">
        <v>2.26</v>
      </c>
      <c r="I1903" s="135">
        <f t="shared" si="29"/>
        <v>2.16</v>
      </c>
    </row>
    <row r="1904" spans="2:9" ht="12.75">
      <c r="B1904">
        <v>1900</v>
      </c>
      <c r="C1904" s="136">
        <v>1.32</v>
      </c>
      <c r="D1904" s="136">
        <v>1.42</v>
      </c>
      <c r="E1904" s="136">
        <v>1.66</v>
      </c>
      <c r="F1904" s="136">
        <v>2.06</v>
      </c>
      <c r="G1904" s="136">
        <v>2.06</v>
      </c>
      <c r="H1904" s="136">
        <v>2.26</v>
      </c>
      <c r="I1904" s="135">
        <f t="shared" si="29"/>
        <v>2.16</v>
      </c>
    </row>
    <row r="1905" spans="2:9" ht="12.75">
      <c r="B1905">
        <v>1901</v>
      </c>
      <c r="C1905" s="136">
        <v>1.32</v>
      </c>
      <c r="D1905" s="136">
        <v>1.42</v>
      </c>
      <c r="E1905" s="136">
        <v>1.66</v>
      </c>
      <c r="F1905" s="136">
        <v>2.06</v>
      </c>
      <c r="G1905" s="136">
        <v>2.06</v>
      </c>
      <c r="H1905" s="136">
        <v>2.26</v>
      </c>
      <c r="I1905" s="135">
        <f t="shared" si="29"/>
        <v>2.16</v>
      </c>
    </row>
    <row r="1906" spans="2:9" ht="12.75">
      <c r="B1906">
        <v>1902</v>
      </c>
      <c r="C1906" s="136">
        <v>1.32</v>
      </c>
      <c r="D1906" s="136">
        <v>1.42</v>
      </c>
      <c r="E1906" s="136">
        <v>1.66</v>
      </c>
      <c r="F1906" s="136">
        <v>2.06</v>
      </c>
      <c r="G1906" s="136">
        <v>2.06</v>
      </c>
      <c r="H1906" s="136">
        <v>2.26</v>
      </c>
      <c r="I1906" s="135">
        <f t="shared" si="29"/>
        <v>2.16</v>
      </c>
    </row>
    <row r="1907" spans="2:9" ht="12.75">
      <c r="B1907">
        <v>1903</v>
      </c>
      <c r="C1907" s="136">
        <v>1.32</v>
      </c>
      <c r="D1907" s="136">
        <v>1.42</v>
      </c>
      <c r="E1907" s="136">
        <v>1.66</v>
      </c>
      <c r="F1907" s="136">
        <v>2.06</v>
      </c>
      <c r="G1907" s="136">
        <v>2.06</v>
      </c>
      <c r="H1907" s="136">
        <v>2.26</v>
      </c>
      <c r="I1907" s="135">
        <f t="shared" si="29"/>
        <v>2.16</v>
      </c>
    </row>
    <row r="1908" spans="2:9" ht="12.75">
      <c r="B1908">
        <v>1904</v>
      </c>
      <c r="C1908" s="136">
        <v>1.32</v>
      </c>
      <c r="D1908" s="136">
        <v>1.42</v>
      </c>
      <c r="E1908" s="136">
        <v>1.66</v>
      </c>
      <c r="F1908" s="136">
        <v>2.06</v>
      </c>
      <c r="G1908" s="136">
        <v>2.06</v>
      </c>
      <c r="H1908" s="136">
        <v>2.26</v>
      </c>
      <c r="I1908" s="135">
        <f t="shared" si="29"/>
        <v>2.16</v>
      </c>
    </row>
    <row r="1909" spans="2:9" ht="12.75">
      <c r="B1909">
        <v>1905</v>
      </c>
      <c r="C1909" s="136">
        <v>1.32</v>
      </c>
      <c r="D1909" s="136">
        <v>1.42</v>
      </c>
      <c r="E1909" s="136">
        <v>1.66</v>
      </c>
      <c r="F1909" s="136">
        <v>2.06</v>
      </c>
      <c r="G1909" s="136">
        <v>2.06</v>
      </c>
      <c r="H1909" s="136">
        <v>2.26</v>
      </c>
      <c r="I1909" s="135">
        <f t="shared" si="29"/>
        <v>2.16</v>
      </c>
    </row>
    <row r="1910" spans="2:9" ht="12.75">
      <c r="B1910">
        <v>1906</v>
      </c>
      <c r="C1910" s="136">
        <v>1.32</v>
      </c>
      <c r="D1910" s="136">
        <v>1.42</v>
      </c>
      <c r="E1910" s="136">
        <v>1.66</v>
      </c>
      <c r="F1910" s="136">
        <v>2.06</v>
      </c>
      <c r="G1910" s="136">
        <v>2.06</v>
      </c>
      <c r="H1910" s="136">
        <v>2.26</v>
      </c>
      <c r="I1910" s="135">
        <f t="shared" si="29"/>
        <v>2.16</v>
      </c>
    </row>
    <row r="1911" spans="2:9" ht="12.75">
      <c r="B1911">
        <v>1907</v>
      </c>
      <c r="C1911" s="136">
        <v>1.32</v>
      </c>
      <c r="D1911" s="136">
        <v>1.42</v>
      </c>
      <c r="E1911" s="136">
        <v>1.66</v>
      </c>
      <c r="F1911" s="136">
        <v>2.06</v>
      </c>
      <c r="G1911" s="136">
        <v>2.06</v>
      </c>
      <c r="H1911" s="136">
        <v>2.26</v>
      </c>
      <c r="I1911" s="135">
        <f t="shared" si="29"/>
        <v>2.16</v>
      </c>
    </row>
    <row r="1912" spans="2:9" ht="12.75">
      <c r="B1912">
        <v>1908</v>
      </c>
      <c r="C1912" s="136">
        <v>1.32</v>
      </c>
      <c r="D1912" s="136">
        <v>1.42</v>
      </c>
      <c r="E1912" s="136">
        <v>1.66</v>
      </c>
      <c r="F1912" s="136">
        <v>2.06</v>
      </c>
      <c r="G1912" s="136">
        <v>2.06</v>
      </c>
      <c r="H1912" s="136">
        <v>2.26</v>
      </c>
      <c r="I1912" s="135">
        <f t="shared" si="29"/>
        <v>2.16</v>
      </c>
    </row>
    <row r="1913" spans="2:9" ht="12.75">
      <c r="B1913">
        <v>1909</v>
      </c>
      <c r="C1913" s="136">
        <v>1.32</v>
      </c>
      <c r="D1913" s="136">
        <v>1.42</v>
      </c>
      <c r="E1913" s="136">
        <v>1.66</v>
      </c>
      <c r="F1913" s="136">
        <v>2.06</v>
      </c>
      <c r="G1913" s="136">
        <v>2.06</v>
      </c>
      <c r="H1913" s="136">
        <v>2.26</v>
      </c>
      <c r="I1913" s="135">
        <f t="shared" si="29"/>
        <v>2.16</v>
      </c>
    </row>
    <row r="1914" spans="2:9" ht="12.75">
      <c r="B1914">
        <v>1910</v>
      </c>
      <c r="C1914" s="136">
        <v>1.32</v>
      </c>
      <c r="D1914" s="136">
        <v>1.42</v>
      </c>
      <c r="E1914" s="136">
        <v>1.66</v>
      </c>
      <c r="F1914" s="136">
        <v>2.06</v>
      </c>
      <c r="G1914" s="136">
        <v>2.06</v>
      </c>
      <c r="H1914" s="136">
        <v>2.26</v>
      </c>
      <c r="I1914" s="135">
        <f t="shared" si="29"/>
        <v>2.16</v>
      </c>
    </row>
    <row r="1915" spans="2:9" ht="12.75">
      <c r="B1915">
        <v>1911</v>
      </c>
      <c r="C1915" s="136">
        <v>1.32</v>
      </c>
      <c r="D1915" s="136">
        <v>1.42</v>
      </c>
      <c r="E1915" s="136">
        <v>1.66</v>
      </c>
      <c r="F1915" s="136">
        <v>2.06</v>
      </c>
      <c r="G1915" s="136">
        <v>2.06</v>
      </c>
      <c r="H1915" s="136">
        <v>2.26</v>
      </c>
      <c r="I1915" s="135">
        <f t="shared" si="29"/>
        <v>2.16</v>
      </c>
    </row>
    <row r="1916" spans="2:9" ht="12.75">
      <c r="B1916">
        <v>1912</v>
      </c>
      <c r="C1916" s="136">
        <v>1.32</v>
      </c>
      <c r="D1916" s="136">
        <v>1.42</v>
      </c>
      <c r="E1916" s="136">
        <v>1.66</v>
      </c>
      <c r="F1916" s="136">
        <v>2.06</v>
      </c>
      <c r="G1916" s="136">
        <v>2.06</v>
      </c>
      <c r="H1916" s="136">
        <v>2.26</v>
      </c>
      <c r="I1916" s="135">
        <f t="shared" si="29"/>
        <v>2.16</v>
      </c>
    </row>
    <row r="1917" spans="2:9" ht="12.75">
      <c r="B1917">
        <v>1913</v>
      </c>
      <c r="C1917" s="136">
        <v>1.32</v>
      </c>
      <c r="D1917" s="136">
        <v>1.42</v>
      </c>
      <c r="E1917" s="136">
        <v>1.66</v>
      </c>
      <c r="F1917" s="136">
        <v>2.06</v>
      </c>
      <c r="G1917" s="136">
        <v>2.06</v>
      </c>
      <c r="H1917" s="136">
        <v>2.26</v>
      </c>
      <c r="I1917" s="135">
        <f t="shared" si="29"/>
        <v>2.16</v>
      </c>
    </row>
    <row r="1918" spans="2:9" ht="12.75">
      <c r="B1918">
        <v>1914</v>
      </c>
      <c r="C1918" s="136">
        <v>1.32</v>
      </c>
      <c r="D1918" s="136">
        <v>1.42</v>
      </c>
      <c r="E1918" s="136">
        <v>1.66</v>
      </c>
      <c r="F1918" s="136">
        <v>2.06</v>
      </c>
      <c r="G1918" s="136">
        <v>2.06</v>
      </c>
      <c r="H1918" s="136">
        <v>2.26</v>
      </c>
      <c r="I1918" s="135">
        <f t="shared" si="29"/>
        <v>2.16</v>
      </c>
    </row>
    <row r="1919" spans="2:9" ht="12.75">
      <c r="B1919">
        <v>1915</v>
      </c>
      <c r="C1919" s="136">
        <v>1.32</v>
      </c>
      <c r="D1919" s="136">
        <v>1.42</v>
      </c>
      <c r="E1919" s="136">
        <v>1.66</v>
      </c>
      <c r="F1919" s="136">
        <v>2.06</v>
      </c>
      <c r="G1919" s="136">
        <v>2.06</v>
      </c>
      <c r="H1919" s="136">
        <v>2.26</v>
      </c>
      <c r="I1919" s="135">
        <f t="shared" si="29"/>
        <v>2.16</v>
      </c>
    </row>
    <row r="1920" spans="2:9" ht="12.75">
      <c r="B1920">
        <v>1916</v>
      </c>
      <c r="C1920" s="136">
        <v>1.32</v>
      </c>
      <c r="D1920" s="136">
        <v>1.42</v>
      </c>
      <c r="E1920" s="136">
        <v>1.66</v>
      </c>
      <c r="F1920" s="136">
        <v>2.06</v>
      </c>
      <c r="G1920" s="136">
        <v>2.06</v>
      </c>
      <c r="H1920" s="136">
        <v>2.26</v>
      </c>
      <c r="I1920" s="135">
        <f t="shared" si="29"/>
        <v>2.16</v>
      </c>
    </row>
    <row r="1921" spans="2:9" ht="12.75">
      <c r="B1921">
        <v>1917</v>
      </c>
      <c r="C1921" s="136">
        <v>1.32</v>
      </c>
      <c r="D1921" s="136">
        <v>1.42</v>
      </c>
      <c r="E1921" s="136">
        <v>1.66</v>
      </c>
      <c r="F1921" s="136">
        <v>2.06</v>
      </c>
      <c r="G1921" s="136">
        <v>2.06</v>
      </c>
      <c r="H1921" s="136">
        <v>2.26</v>
      </c>
      <c r="I1921" s="135">
        <f t="shared" si="29"/>
        <v>2.16</v>
      </c>
    </row>
    <row r="1922" spans="2:9" ht="12.75">
      <c r="B1922">
        <v>1918</v>
      </c>
      <c r="C1922" s="136">
        <v>1.32</v>
      </c>
      <c r="D1922" s="136">
        <v>1.42</v>
      </c>
      <c r="E1922" s="136">
        <v>1.66</v>
      </c>
      <c r="F1922" s="136">
        <v>2.06</v>
      </c>
      <c r="G1922" s="136">
        <v>2.06</v>
      </c>
      <c r="H1922" s="136">
        <v>2.26</v>
      </c>
      <c r="I1922" s="135">
        <f t="shared" si="29"/>
        <v>2.16</v>
      </c>
    </row>
    <row r="1923" spans="2:9" ht="12.75">
      <c r="B1923">
        <v>1919</v>
      </c>
      <c r="C1923" s="136">
        <v>1.32</v>
      </c>
      <c r="D1923" s="136">
        <v>1.42</v>
      </c>
      <c r="E1923" s="136">
        <v>1.66</v>
      </c>
      <c r="F1923" s="136">
        <v>2.06</v>
      </c>
      <c r="G1923" s="136">
        <v>2.06</v>
      </c>
      <c r="H1923" s="136">
        <v>2.26</v>
      </c>
      <c r="I1923" s="135">
        <f t="shared" si="29"/>
        <v>2.16</v>
      </c>
    </row>
    <row r="1924" spans="2:9" ht="12.75">
      <c r="B1924">
        <v>1920</v>
      </c>
      <c r="C1924" s="136">
        <v>1.32</v>
      </c>
      <c r="D1924" s="136">
        <v>1.42</v>
      </c>
      <c r="E1924" s="136">
        <v>1.66</v>
      </c>
      <c r="F1924" s="136">
        <v>2.06</v>
      </c>
      <c r="G1924" s="136">
        <v>2.06</v>
      </c>
      <c r="H1924" s="136">
        <v>2.26</v>
      </c>
      <c r="I1924" s="135">
        <f t="shared" si="29"/>
        <v>2.16</v>
      </c>
    </row>
    <row r="1925" spans="2:9" ht="12.75">
      <c r="B1925">
        <v>1921</v>
      </c>
      <c r="C1925" s="136">
        <v>1.32</v>
      </c>
      <c r="D1925" s="136">
        <v>1.42</v>
      </c>
      <c r="E1925" s="136">
        <v>1.66</v>
      </c>
      <c r="F1925" s="136">
        <v>2.06</v>
      </c>
      <c r="G1925" s="136">
        <v>2.06</v>
      </c>
      <c r="H1925" s="136">
        <v>2.26</v>
      </c>
      <c r="I1925" s="135">
        <f aca="true" t="shared" si="30" ref="I1925:I1988">AVERAGE(F1925,H1925)</f>
        <v>2.16</v>
      </c>
    </row>
    <row r="1926" spans="2:9" ht="12.75">
      <c r="B1926">
        <v>1922</v>
      </c>
      <c r="C1926" s="136">
        <v>1.32</v>
      </c>
      <c r="D1926" s="136">
        <v>1.42</v>
      </c>
      <c r="E1926" s="136">
        <v>1.66</v>
      </c>
      <c r="F1926" s="136">
        <v>2.06</v>
      </c>
      <c r="G1926" s="136">
        <v>2.06</v>
      </c>
      <c r="H1926" s="136">
        <v>2.26</v>
      </c>
      <c r="I1926" s="135">
        <f t="shared" si="30"/>
        <v>2.16</v>
      </c>
    </row>
    <row r="1927" spans="2:9" ht="12.75">
      <c r="B1927">
        <v>1923</v>
      </c>
      <c r="C1927" s="136">
        <v>1.32</v>
      </c>
      <c r="D1927" s="136">
        <v>1.42</v>
      </c>
      <c r="E1927" s="136">
        <v>1.66</v>
      </c>
      <c r="F1927" s="136">
        <v>2.06</v>
      </c>
      <c r="G1927" s="136">
        <v>2.06</v>
      </c>
      <c r="H1927" s="136">
        <v>2.26</v>
      </c>
      <c r="I1927" s="135">
        <f t="shared" si="30"/>
        <v>2.16</v>
      </c>
    </row>
    <row r="1928" spans="2:9" ht="12.75">
      <c r="B1928">
        <v>1924</v>
      </c>
      <c r="C1928" s="136">
        <v>1.32</v>
      </c>
      <c r="D1928" s="136">
        <v>1.42</v>
      </c>
      <c r="E1928" s="136">
        <v>1.66</v>
      </c>
      <c r="F1928" s="136">
        <v>2.06</v>
      </c>
      <c r="G1928" s="136">
        <v>2.06</v>
      </c>
      <c r="H1928" s="136">
        <v>2.26</v>
      </c>
      <c r="I1928" s="135">
        <f t="shared" si="30"/>
        <v>2.16</v>
      </c>
    </row>
    <row r="1929" spans="2:9" ht="12.75">
      <c r="B1929">
        <v>1925</v>
      </c>
      <c r="C1929" s="136">
        <v>1.32</v>
      </c>
      <c r="D1929" s="136">
        <v>1.42</v>
      </c>
      <c r="E1929" s="136">
        <v>1.66</v>
      </c>
      <c r="F1929" s="136">
        <v>2.06</v>
      </c>
      <c r="G1929" s="136">
        <v>2.06</v>
      </c>
      <c r="H1929" s="136">
        <v>2.26</v>
      </c>
      <c r="I1929" s="135">
        <f t="shared" si="30"/>
        <v>2.16</v>
      </c>
    </row>
    <row r="1930" spans="2:9" ht="12.75">
      <c r="B1930">
        <v>1926</v>
      </c>
      <c r="C1930" s="136">
        <v>1.32</v>
      </c>
      <c r="D1930" s="136">
        <v>1.42</v>
      </c>
      <c r="E1930" s="136">
        <v>1.66</v>
      </c>
      <c r="F1930" s="136">
        <v>2.06</v>
      </c>
      <c r="G1930" s="136">
        <v>2.06</v>
      </c>
      <c r="H1930" s="136">
        <v>2.26</v>
      </c>
      <c r="I1930" s="135">
        <f t="shared" si="30"/>
        <v>2.16</v>
      </c>
    </row>
    <row r="1931" spans="2:9" ht="12.75">
      <c r="B1931">
        <v>1927</v>
      </c>
      <c r="C1931" s="136">
        <v>1.32</v>
      </c>
      <c r="D1931" s="136">
        <v>1.42</v>
      </c>
      <c r="E1931" s="136">
        <v>1.66</v>
      </c>
      <c r="F1931" s="136">
        <v>2.06</v>
      </c>
      <c r="G1931" s="136">
        <v>2.06</v>
      </c>
      <c r="H1931" s="136">
        <v>2.26</v>
      </c>
      <c r="I1931" s="135">
        <f t="shared" si="30"/>
        <v>2.16</v>
      </c>
    </row>
    <row r="1932" spans="2:9" ht="12.75">
      <c r="B1932">
        <v>1928</v>
      </c>
      <c r="C1932" s="136">
        <v>1.32</v>
      </c>
      <c r="D1932" s="136">
        <v>1.42</v>
      </c>
      <c r="E1932" s="136">
        <v>1.66</v>
      </c>
      <c r="F1932" s="136">
        <v>2.06</v>
      </c>
      <c r="G1932" s="136">
        <v>2.06</v>
      </c>
      <c r="H1932" s="136">
        <v>2.26</v>
      </c>
      <c r="I1932" s="135">
        <f t="shared" si="30"/>
        <v>2.16</v>
      </c>
    </row>
    <row r="1933" spans="2:9" ht="12.75">
      <c r="B1933">
        <v>1929</v>
      </c>
      <c r="C1933" s="136">
        <v>1.32</v>
      </c>
      <c r="D1933" s="136">
        <v>1.42</v>
      </c>
      <c r="E1933" s="136">
        <v>1.66</v>
      </c>
      <c r="F1933" s="136">
        <v>2.06</v>
      </c>
      <c r="G1933" s="136">
        <v>2.06</v>
      </c>
      <c r="H1933" s="136">
        <v>2.26</v>
      </c>
      <c r="I1933" s="135">
        <f t="shared" si="30"/>
        <v>2.16</v>
      </c>
    </row>
    <row r="1934" spans="2:9" ht="12.75">
      <c r="B1934">
        <v>1930</v>
      </c>
      <c r="C1934" s="136">
        <v>1.32</v>
      </c>
      <c r="D1934" s="136">
        <v>1.42</v>
      </c>
      <c r="E1934" s="136">
        <v>1.66</v>
      </c>
      <c r="F1934" s="136">
        <v>2.06</v>
      </c>
      <c r="G1934" s="136">
        <v>2.06</v>
      </c>
      <c r="H1934" s="136">
        <v>2.26</v>
      </c>
      <c r="I1934" s="135">
        <f t="shared" si="30"/>
        <v>2.16</v>
      </c>
    </row>
    <row r="1935" spans="2:9" ht="12.75">
      <c r="B1935">
        <v>1931</v>
      </c>
      <c r="C1935" s="136">
        <v>1.32</v>
      </c>
      <c r="D1935" s="136">
        <v>1.42</v>
      </c>
      <c r="E1935" s="136">
        <v>1.66</v>
      </c>
      <c r="F1935" s="136">
        <v>2.06</v>
      </c>
      <c r="G1935" s="136">
        <v>2.06</v>
      </c>
      <c r="H1935" s="136">
        <v>2.26</v>
      </c>
      <c r="I1935" s="135">
        <f t="shared" si="30"/>
        <v>2.16</v>
      </c>
    </row>
    <row r="1936" spans="2:9" ht="12.75">
      <c r="B1936">
        <v>1932</v>
      </c>
      <c r="C1936" s="136">
        <v>1.32</v>
      </c>
      <c r="D1936" s="136">
        <v>1.42</v>
      </c>
      <c r="E1936" s="136">
        <v>1.66</v>
      </c>
      <c r="F1936" s="136">
        <v>2.06</v>
      </c>
      <c r="G1936" s="136">
        <v>2.06</v>
      </c>
      <c r="H1936" s="136">
        <v>2.26</v>
      </c>
      <c r="I1936" s="135">
        <f t="shared" si="30"/>
        <v>2.16</v>
      </c>
    </row>
    <row r="1937" spans="2:9" ht="12.75">
      <c r="B1937">
        <v>1933</v>
      </c>
      <c r="C1937" s="136">
        <v>1.32</v>
      </c>
      <c r="D1937" s="136">
        <v>1.42</v>
      </c>
      <c r="E1937" s="136">
        <v>1.66</v>
      </c>
      <c r="F1937" s="136">
        <v>2.06</v>
      </c>
      <c r="G1937" s="136">
        <v>2.06</v>
      </c>
      <c r="H1937" s="136">
        <v>2.26</v>
      </c>
      <c r="I1937" s="135">
        <f t="shared" si="30"/>
        <v>2.16</v>
      </c>
    </row>
    <row r="1938" spans="2:9" ht="12.75">
      <c r="B1938">
        <v>1934</v>
      </c>
      <c r="C1938" s="136">
        <v>1.32</v>
      </c>
      <c r="D1938" s="136">
        <v>1.42</v>
      </c>
      <c r="E1938" s="136">
        <v>1.66</v>
      </c>
      <c r="F1938" s="136">
        <v>2.06</v>
      </c>
      <c r="G1938" s="136">
        <v>2.06</v>
      </c>
      <c r="H1938" s="136">
        <v>2.26</v>
      </c>
      <c r="I1938" s="135">
        <f t="shared" si="30"/>
        <v>2.16</v>
      </c>
    </row>
    <row r="1939" spans="2:9" ht="12.75">
      <c r="B1939">
        <v>1935</v>
      </c>
      <c r="C1939" s="136">
        <v>1.32</v>
      </c>
      <c r="D1939" s="136">
        <v>1.42</v>
      </c>
      <c r="E1939" s="136">
        <v>1.66</v>
      </c>
      <c r="F1939" s="136">
        <v>2.06</v>
      </c>
      <c r="G1939" s="136">
        <v>2.06</v>
      </c>
      <c r="H1939" s="136">
        <v>2.26</v>
      </c>
      <c r="I1939" s="135">
        <f t="shared" si="30"/>
        <v>2.16</v>
      </c>
    </row>
    <row r="1940" spans="2:9" ht="12.75">
      <c r="B1940">
        <v>1936</v>
      </c>
      <c r="C1940" s="136">
        <v>1.32</v>
      </c>
      <c r="D1940" s="136">
        <v>1.42</v>
      </c>
      <c r="E1940" s="136">
        <v>1.66</v>
      </c>
      <c r="F1940" s="136">
        <v>2.06</v>
      </c>
      <c r="G1940" s="136">
        <v>2.06</v>
      </c>
      <c r="H1940" s="136">
        <v>2.26</v>
      </c>
      <c r="I1940" s="135">
        <f t="shared" si="30"/>
        <v>2.16</v>
      </c>
    </row>
    <row r="1941" spans="2:9" ht="12.75">
      <c r="B1941">
        <v>1937</v>
      </c>
      <c r="C1941" s="136">
        <v>1.32</v>
      </c>
      <c r="D1941" s="136">
        <v>1.42</v>
      </c>
      <c r="E1941" s="136">
        <v>1.66</v>
      </c>
      <c r="F1941" s="136">
        <v>2.06</v>
      </c>
      <c r="G1941" s="136">
        <v>2.06</v>
      </c>
      <c r="H1941" s="136">
        <v>2.26</v>
      </c>
      <c r="I1941" s="135">
        <f t="shared" si="30"/>
        <v>2.16</v>
      </c>
    </row>
    <row r="1942" spans="2:9" ht="12.75">
      <c r="B1942">
        <v>1938</v>
      </c>
      <c r="C1942" s="136">
        <v>1.32</v>
      </c>
      <c r="D1942" s="136">
        <v>1.42</v>
      </c>
      <c r="E1942" s="136">
        <v>1.66</v>
      </c>
      <c r="F1942" s="136">
        <v>2.06</v>
      </c>
      <c r="G1942" s="136">
        <v>2.06</v>
      </c>
      <c r="H1942" s="136">
        <v>2.26</v>
      </c>
      <c r="I1942" s="135">
        <f t="shared" si="30"/>
        <v>2.16</v>
      </c>
    </row>
    <row r="1943" spans="2:9" ht="12.75">
      <c r="B1943">
        <v>1939</v>
      </c>
      <c r="C1943" s="136">
        <v>1.32</v>
      </c>
      <c r="D1943" s="136">
        <v>1.42</v>
      </c>
      <c r="E1943" s="136">
        <v>1.66</v>
      </c>
      <c r="F1943" s="136">
        <v>2.06</v>
      </c>
      <c r="G1943" s="136">
        <v>2.06</v>
      </c>
      <c r="H1943" s="136">
        <v>2.26</v>
      </c>
      <c r="I1943" s="135">
        <f t="shared" si="30"/>
        <v>2.16</v>
      </c>
    </row>
    <row r="1944" spans="2:9" ht="12.75">
      <c r="B1944">
        <v>1940</v>
      </c>
      <c r="C1944" s="136">
        <v>1.32</v>
      </c>
      <c r="D1944" s="136">
        <v>1.42</v>
      </c>
      <c r="E1944" s="136">
        <v>1.66</v>
      </c>
      <c r="F1944" s="136">
        <v>2.06</v>
      </c>
      <c r="G1944" s="136">
        <v>2.06</v>
      </c>
      <c r="H1944" s="136">
        <v>2.26</v>
      </c>
      <c r="I1944" s="135">
        <f t="shared" si="30"/>
        <v>2.16</v>
      </c>
    </row>
    <row r="1945" spans="2:9" ht="12.75">
      <c r="B1945">
        <v>1941</v>
      </c>
      <c r="C1945" s="136">
        <v>1.32</v>
      </c>
      <c r="D1945" s="136">
        <v>1.42</v>
      </c>
      <c r="E1945" s="136">
        <v>1.66</v>
      </c>
      <c r="F1945" s="136">
        <v>2.06</v>
      </c>
      <c r="G1945" s="136">
        <v>2.06</v>
      </c>
      <c r="H1945" s="136">
        <v>2.26</v>
      </c>
      <c r="I1945" s="135">
        <f t="shared" si="30"/>
        <v>2.16</v>
      </c>
    </row>
    <row r="1946" spans="2:9" ht="12.75">
      <c r="B1946">
        <v>1942</v>
      </c>
      <c r="C1946" s="136">
        <v>1.32</v>
      </c>
      <c r="D1946" s="136">
        <v>1.42</v>
      </c>
      <c r="E1946" s="136">
        <v>1.66</v>
      </c>
      <c r="F1946" s="136">
        <v>2.06</v>
      </c>
      <c r="G1946" s="136">
        <v>2.06</v>
      </c>
      <c r="H1946" s="136">
        <v>2.26</v>
      </c>
      <c r="I1946" s="135">
        <f t="shared" si="30"/>
        <v>2.16</v>
      </c>
    </row>
    <row r="1947" spans="2:9" ht="12.75">
      <c r="B1947">
        <v>1943</v>
      </c>
      <c r="C1947" s="136">
        <v>1.32</v>
      </c>
      <c r="D1947" s="136">
        <v>1.42</v>
      </c>
      <c r="E1947" s="136">
        <v>1.66</v>
      </c>
      <c r="F1947" s="136">
        <v>2.06</v>
      </c>
      <c r="G1947" s="136">
        <v>2.06</v>
      </c>
      <c r="H1947" s="136">
        <v>2.26</v>
      </c>
      <c r="I1947" s="135">
        <f t="shared" si="30"/>
        <v>2.16</v>
      </c>
    </row>
    <row r="1948" spans="2:9" ht="12.75">
      <c r="B1948">
        <v>1944</v>
      </c>
      <c r="C1948" s="136">
        <v>1.32</v>
      </c>
      <c r="D1948" s="136">
        <v>1.42</v>
      </c>
      <c r="E1948" s="136">
        <v>1.66</v>
      </c>
      <c r="F1948" s="136">
        <v>2.06</v>
      </c>
      <c r="G1948" s="136">
        <v>2.06</v>
      </c>
      <c r="H1948" s="136">
        <v>2.26</v>
      </c>
      <c r="I1948" s="135">
        <f t="shared" si="30"/>
        <v>2.16</v>
      </c>
    </row>
    <row r="1949" spans="2:9" ht="12.75">
      <c r="B1949">
        <v>1945</v>
      </c>
      <c r="C1949" s="136">
        <v>1.32</v>
      </c>
      <c r="D1949" s="136">
        <v>1.42</v>
      </c>
      <c r="E1949" s="136">
        <v>1.66</v>
      </c>
      <c r="F1949" s="136">
        <v>2.06</v>
      </c>
      <c r="G1949" s="136">
        <v>2.06</v>
      </c>
      <c r="H1949" s="136">
        <v>2.26</v>
      </c>
      <c r="I1949" s="135">
        <f t="shared" si="30"/>
        <v>2.16</v>
      </c>
    </row>
    <row r="1950" spans="2:9" ht="12.75">
      <c r="B1950">
        <v>1946</v>
      </c>
      <c r="C1950" s="136">
        <v>1.32</v>
      </c>
      <c r="D1950" s="136">
        <v>1.42</v>
      </c>
      <c r="E1950" s="136">
        <v>1.66</v>
      </c>
      <c r="F1950" s="136">
        <v>2.06</v>
      </c>
      <c r="G1950" s="136">
        <v>2.06</v>
      </c>
      <c r="H1950" s="136">
        <v>2.26</v>
      </c>
      <c r="I1950" s="135">
        <f t="shared" si="30"/>
        <v>2.16</v>
      </c>
    </row>
    <row r="1951" spans="2:9" ht="12.75">
      <c r="B1951">
        <v>1947</v>
      </c>
      <c r="C1951" s="136">
        <v>1.32</v>
      </c>
      <c r="D1951" s="136">
        <v>1.42</v>
      </c>
      <c r="E1951" s="136">
        <v>1.66</v>
      </c>
      <c r="F1951" s="136">
        <v>2.06</v>
      </c>
      <c r="G1951" s="136">
        <v>2.06</v>
      </c>
      <c r="H1951" s="136">
        <v>2.26</v>
      </c>
      <c r="I1951" s="135">
        <f t="shared" si="30"/>
        <v>2.16</v>
      </c>
    </row>
    <row r="1952" spans="2:9" ht="12.75">
      <c r="B1952">
        <v>1948</v>
      </c>
      <c r="C1952" s="136">
        <v>1.32</v>
      </c>
      <c r="D1952" s="136">
        <v>1.42</v>
      </c>
      <c r="E1952" s="136">
        <v>1.66</v>
      </c>
      <c r="F1952" s="136">
        <v>2.06</v>
      </c>
      <c r="G1952" s="136">
        <v>2.06</v>
      </c>
      <c r="H1952" s="136">
        <v>2.26</v>
      </c>
      <c r="I1952" s="135">
        <f t="shared" si="30"/>
        <v>2.16</v>
      </c>
    </row>
    <row r="1953" spans="2:9" ht="12.75">
      <c r="B1953">
        <v>1949</v>
      </c>
      <c r="C1953" s="136">
        <v>1.32</v>
      </c>
      <c r="D1953" s="136">
        <v>1.42</v>
      </c>
      <c r="E1953" s="136">
        <v>1.66</v>
      </c>
      <c r="F1953" s="136">
        <v>2.06</v>
      </c>
      <c r="G1953" s="136">
        <v>2.06</v>
      </c>
      <c r="H1953" s="136">
        <v>2.26</v>
      </c>
      <c r="I1953" s="135">
        <f t="shared" si="30"/>
        <v>2.16</v>
      </c>
    </row>
    <row r="1954" spans="2:9" ht="12.75">
      <c r="B1954">
        <v>1950</v>
      </c>
      <c r="C1954" s="136">
        <v>1.32</v>
      </c>
      <c r="D1954" s="136">
        <v>1.42</v>
      </c>
      <c r="E1954" s="136">
        <v>1.66</v>
      </c>
      <c r="F1954" s="136">
        <v>2.06</v>
      </c>
      <c r="G1954" s="136">
        <v>2.06</v>
      </c>
      <c r="H1954" s="136">
        <v>2.26</v>
      </c>
      <c r="I1954" s="135">
        <f t="shared" si="30"/>
        <v>2.16</v>
      </c>
    </row>
    <row r="1955" spans="2:9" ht="12.75">
      <c r="B1955">
        <v>1951</v>
      </c>
      <c r="C1955" s="136">
        <v>1.32</v>
      </c>
      <c r="D1955" s="136">
        <v>1.42</v>
      </c>
      <c r="E1955" s="136">
        <v>1.66</v>
      </c>
      <c r="F1955" s="136">
        <v>2.06</v>
      </c>
      <c r="G1955" s="136">
        <v>2.06</v>
      </c>
      <c r="H1955" s="136">
        <v>2.26</v>
      </c>
      <c r="I1955" s="135">
        <f t="shared" si="30"/>
        <v>2.16</v>
      </c>
    </row>
    <row r="1956" spans="2:9" ht="12.75">
      <c r="B1956">
        <v>1952</v>
      </c>
      <c r="C1956" s="136">
        <v>1.32</v>
      </c>
      <c r="D1956" s="136">
        <v>1.42</v>
      </c>
      <c r="E1956" s="136">
        <v>1.66</v>
      </c>
      <c r="F1956" s="136">
        <v>2.06</v>
      </c>
      <c r="G1956" s="136">
        <v>2.06</v>
      </c>
      <c r="H1956" s="136">
        <v>2.26</v>
      </c>
      <c r="I1956" s="135">
        <f t="shared" si="30"/>
        <v>2.16</v>
      </c>
    </row>
    <row r="1957" spans="2:9" ht="12.75">
      <c r="B1957">
        <v>1953</v>
      </c>
      <c r="C1957" s="136">
        <v>1.32</v>
      </c>
      <c r="D1957" s="136">
        <v>1.42</v>
      </c>
      <c r="E1957" s="136">
        <v>1.66</v>
      </c>
      <c r="F1957" s="136">
        <v>2.06</v>
      </c>
      <c r="G1957" s="136">
        <v>2.06</v>
      </c>
      <c r="H1957" s="136">
        <v>2.26</v>
      </c>
      <c r="I1957" s="135">
        <f t="shared" si="30"/>
        <v>2.16</v>
      </c>
    </row>
    <row r="1958" spans="2:9" ht="12.75">
      <c r="B1958">
        <v>1954</v>
      </c>
      <c r="C1958" s="136">
        <v>1.32</v>
      </c>
      <c r="D1958" s="136">
        <v>1.42</v>
      </c>
      <c r="E1958" s="136">
        <v>1.66</v>
      </c>
      <c r="F1958" s="136">
        <v>2.06</v>
      </c>
      <c r="G1958" s="136">
        <v>2.06</v>
      </c>
      <c r="H1958" s="136">
        <v>2.26</v>
      </c>
      <c r="I1958" s="135">
        <f t="shared" si="30"/>
        <v>2.16</v>
      </c>
    </row>
    <row r="1959" spans="2:9" ht="12.75">
      <c r="B1959">
        <v>1955</v>
      </c>
      <c r="C1959" s="136">
        <v>1.32</v>
      </c>
      <c r="D1959" s="136">
        <v>1.42</v>
      </c>
      <c r="E1959" s="136">
        <v>1.66</v>
      </c>
      <c r="F1959" s="136">
        <v>2.06</v>
      </c>
      <c r="G1959" s="136">
        <v>2.06</v>
      </c>
      <c r="H1959" s="136">
        <v>2.26</v>
      </c>
      <c r="I1959" s="135">
        <f t="shared" si="30"/>
        <v>2.16</v>
      </c>
    </row>
    <row r="1960" spans="2:9" ht="12.75">
      <c r="B1960">
        <v>1956</v>
      </c>
      <c r="C1960" s="136">
        <v>1.32</v>
      </c>
      <c r="D1960" s="136">
        <v>1.42</v>
      </c>
      <c r="E1960" s="136">
        <v>1.66</v>
      </c>
      <c r="F1960" s="136">
        <v>2.06</v>
      </c>
      <c r="G1960" s="136">
        <v>2.06</v>
      </c>
      <c r="H1960" s="136">
        <v>2.26</v>
      </c>
      <c r="I1960" s="135">
        <f t="shared" si="30"/>
        <v>2.16</v>
      </c>
    </row>
    <row r="1961" spans="2:9" ht="12.75">
      <c r="B1961">
        <v>1957</v>
      </c>
      <c r="C1961" s="136">
        <v>1.32</v>
      </c>
      <c r="D1961" s="136">
        <v>1.42</v>
      </c>
      <c r="E1961" s="136">
        <v>1.66</v>
      </c>
      <c r="F1961" s="136">
        <v>2.06</v>
      </c>
      <c r="G1961" s="136">
        <v>2.06</v>
      </c>
      <c r="H1961" s="136">
        <v>2.26</v>
      </c>
      <c r="I1961" s="135">
        <f t="shared" si="30"/>
        <v>2.16</v>
      </c>
    </row>
    <row r="1962" spans="2:9" ht="12.75">
      <c r="B1962">
        <v>1958</v>
      </c>
      <c r="C1962" s="136">
        <v>1.32</v>
      </c>
      <c r="D1962" s="136">
        <v>1.42</v>
      </c>
      <c r="E1962" s="136">
        <v>1.66</v>
      </c>
      <c r="F1962" s="136">
        <v>2.06</v>
      </c>
      <c r="G1962" s="136">
        <v>2.06</v>
      </c>
      <c r="H1962" s="136">
        <v>2.26</v>
      </c>
      <c r="I1962" s="135">
        <f t="shared" si="30"/>
        <v>2.16</v>
      </c>
    </row>
    <row r="1963" spans="2:9" ht="12.75">
      <c r="B1963">
        <v>1959</v>
      </c>
      <c r="C1963" s="136">
        <v>1.32</v>
      </c>
      <c r="D1963" s="136">
        <v>1.42</v>
      </c>
      <c r="E1963" s="136">
        <v>1.66</v>
      </c>
      <c r="F1963" s="136">
        <v>2.06</v>
      </c>
      <c r="G1963" s="136">
        <v>2.06</v>
      </c>
      <c r="H1963" s="136">
        <v>2.26</v>
      </c>
      <c r="I1963" s="135">
        <f t="shared" si="30"/>
        <v>2.16</v>
      </c>
    </row>
    <row r="1964" spans="2:9" ht="12.75">
      <c r="B1964">
        <v>1960</v>
      </c>
      <c r="C1964" s="136">
        <v>1.32</v>
      </c>
      <c r="D1964" s="136">
        <v>1.42</v>
      </c>
      <c r="E1964" s="136">
        <v>1.66</v>
      </c>
      <c r="F1964" s="136">
        <v>2.06</v>
      </c>
      <c r="G1964" s="136">
        <v>2.06</v>
      </c>
      <c r="H1964" s="136">
        <v>2.26</v>
      </c>
      <c r="I1964" s="135">
        <f t="shared" si="30"/>
        <v>2.16</v>
      </c>
    </row>
    <row r="1965" spans="2:9" ht="12.75">
      <c r="B1965">
        <v>1961</v>
      </c>
      <c r="C1965" s="136">
        <v>1.32</v>
      </c>
      <c r="D1965" s="136">
        <v>1.42</v>
      </c>
      <c r="E1965" s="136">
        <v>1.66</v>
      </c>
      <c r="F1965" s="136">
        <v>2.06</v>
      </c>
      <c r="G1965" s="136">
        <v>2.06</v>
      </c>
      <c r="H1965" s="136">
        <v>2.26</v>
      </c>
      <c r="I1965" s="135">
        <f t="shared" si="30"/>
        <v>2.16</v>
      </c>
    </row>
    <row r="1966" spans="2:9" ht="12.75">
      <c r="B1966">
        <v>1962</v>
      </c>
      <c r="C1966" s="136">
        <v>1.32</v>
      </c>
      <c r="D1966" s="136">
        <v>1.42</v>
      </c>
      <c r="E1966" s="136">
        <v>1.66</v>
      </c>
      <c r="F1966" s="136">
        <v>2.06</v>
      </c>
      <c r="G1966" s="136">
        <v>2.06</v>
      </c>
      <c r="H1966" s="136">
        <v>2.26</v>
      </c>
      <c r="I1966" s="135">
        <f t="shared" si="30"/>
        <v>2.16</v>
      </c>
    </row>
    <row r="1967" spans="2:9" ht="12.75">
      <c r="B1967">
        <v>1963</v>
      </c>
      <c r="C1967" s="136">
        <v>1.32</v>
      </c>
      <c r="D1967" s="136">
        <v>1.42</v>
      </c>
      <c r="E1967" s="136">
        <v>1.66</v>
      </c>
      <c r="F1967" s="136">
        <v>2.06</v>
      </c>
      <c r="G1967" s="136">
        <v>2.06</v>
      </c>
      <c r="H1967" s="136">
        <v>2.26</v>
      </c>
      <c r="I1967" s="135">
        <f t="shared" si="30"/>
        <v>2.16</v>
      </c>
    </row>
    <row r="1968" spans="2:9" ht="12.75">
      <c r="B1968">
        <v>1964</v>
      </c>
      <c r="C1968" s="136">
        <v>1.32</v>
      </c>
      <c r="D1968" s="136">
        <v>1.42</v>
      </c>
      <c r="E1968" s="136">
        <v>1.66</v>
      </c>
      <c r="F1968" s="136">
        <v>2.06</v>
      </c>
      <c r="G1968" s="136">
        <v>2.06</v>
      </c>
      <c r="H1968" s="136">
        <v>2.26</v>
      </c>
      <c r="I1968" s="135">
        <f t="shared" si="30"/>
        <v>2.16</v>
      </c>
    </row>
    <row r="1969" spans="2:9" ht="12.75">
      <c r="B1969">
        <v>1965</v>
      </c>
      <c r="C1969" s="136">
        <v>1.32</v>
      </c>
      <c r="D1969" s="136">
        <v>1.42</v>
      </c>
      <c r="E1969" s="136">
        <v>1.66</v>
      </c>
      <c r="F1969" s="136">
        <v>2.06</v>
      </c>
      <c r="G1969" s="136">
        <v>2.06</v>
      </c>
      <c r="H1969" s="136">
        <v>2.26</v>
      </c>
      <c r="I1969" s="135">
        <f t="shared" si="30"/>
        <v>2.16</v>
      </c>
    </row>
    <row r="1970" spans="2:9" ht="12.75">
      <c r="B1970">
        <v>1966</v>
      </c>
      <c r="C1970" s="136">
        <v>1.32</v>
      </c>
      <c r="D1970" s="136">
        <v>1.42</v>
      </c>
      <c r="E1970" s="136">
        <v>1.66</v>
      </c>
      <c r="F1970" s="136">
        <v>2.06</v>
      </c>
      <c r="G1970" s="136">
        <v>2.06</v>
      </c>
      <c r="H1970" s="136">
        <v>2.26</v>
      </c>
      <c r="I1970" s="135">
        <f t="shared" si="30"/>
        <v>2.16</v>
      </c>
    </row>
    <row r="1971" spans="2:9" ht="12.75">
      <c r="B1971">
        <v>1967</v>
      </c>
      <c r="C1971" s="136">
        <v>1.32</v>
      </c>
      <c r="D1971" s="136">
        <v>1.42</v>
      </c>
      <c r="E1971" s="136">
        <v>1.66</v>
      </c>
      <c r="F1971" s="136">
        <v>2.06</v>
      </c>
      <c r="G1971" s="136">
        <v>2.06</v>
      </c>
      <c r="H1971" s="136">
        <v>2.26</v>
      </c>
      <c r="I1971" s="135">
        <f t="shared" si="30"/>
        <v>2.16</v>
      </c>
    </row>
    <row r="1972" spans="2:9" ht="12.75">
      <c r="B1972">
        <v>1968</v>
      </c>
      <c r="C1972" s="136">
        <v>1.32</v>
      </c>
      <c r="D1972" s="136">
        <v>1.42</v>
      </c>
      <c r="E1972" s="136">
        <v>1.66</v>
      </c>
      <c r="F1972" s="136">
        <v>2.06</v>
      </c>
      <c r="G1972" s="136">
        <v>2.06</v>
      </c>
      <c r="H1972" s="136">
        <v>2.26</v>
      </c>
      <c r="I1972" s="135">
        <f t="shared" si="30"/>
        <v>2.16</v>
      </c>
    </row>
    <row r="1973" spans="2:9" ht="12.75">
      <c r="B1973">
        <v>1969</v>
      </c>
      <c r="C1973" s="136">
        <v>1.32</v>
      </c>
      <c r="D1973" s="136">
        <v>1.42</v>
      </c>
      <c r="E1973" s="136">
        <v>1.66</v>
      </c>
      <c r="F1973" s="136">
        <v>2.06</v>
      </c>
      <c r="G1973" s="136">
        <v>2.06</v>
      </c>
      <c r="H1973" s="136">
        <v>2.26</v>
      </c>
      <c r="I1973" s="135">
        <f t="shared" si="30"/>
        <v>2.16</v>
      </c>
    </row>
    <row r="1974" spans="2:9" ht="12.75">
      <c r="B1974">
        <v>1970</v>
      </c>
      <c r="C1974" s="136">
        <v>1.32</v>
      </c>
      <c r="D1974" s="136">
        <v>1.42</v>
      </c>
      <c r="E1974" s="136">
        <v>1.66</v>
      </c>
      <c r="F1974" s="136">
        <v>2.06</v>
      </c>
      <c r="G1974" s="136">
        <v>2.06</v>
      </c>
      <c r="H1974" s="136">
        <v>2.26</v>
      </c>
      <c r="I1974" s="135">
        <f t="shared" si="30"/>
        <v>2.16</v>
      </c>
    </row>
    <row r="1975" spans="2:9" ht="12.75">
      <c r="B1975">
        <v>1971</v>
      </c>
      <c r="C1975" s="136">
        <v>1.32</v>
      </c>
      <c r="D1975" s="136">
        <v>1.42</v>
      </c>
      <c r="E1975" s="136">
        <v>1.66</v>
      </c>
      <c r="F1975" s="136">
        <v>2.06</v>
      </c>
      <c r="G1975" s="136">
        <v>2.06</v>
      </c>
      <c r="H1975" s="136">
        <v>2.26</v>
      </c>
      <c r="I1975" s="135">
        <f t="shared" si="30"/>
        <v>2.16</v>
      </c>
    </row>
    <row r="1976" spans="2:9" ht="12.75">
      <c r="B1976">
        <v>1972</v>
      </c>
      <c r="C1976" s="136">
        <v>1.32</v>
      </c>
      <c r="D1976" s="136">
        <v>1.42</v>
      </c>
      <c r="E1976" s="136">
        <v>1.66</v>
      </c>
      <c r="F1976" s="136">
        <v>2.06</v>
      </c>
      <c r="G1976" s="136">
        <v>2.06</v>
      </c>
      <c r="H1976" s="136">
        <v>2.26</v>
      </c>
      <c r="I1976" s="135">
        <f t="shared" si="30"/>
        <v>2.16</v>
      </c>
    </row>
    <row r="1977" spans="2:9" ht="12.75">
      <c r="B1977">
        <v>1973</v>
      </c>
      <c r="C1977" s="136">
        <v>1.32</v>
      </c>
      <c r="D1977" s="136">
        <v>1.42</v>
      </c>
      <c r="E1977" s="136">
        <v>1.66</v>
      </c>
      <c r="F1977" s="136">
        <v>2.06</v>
      </c>
      <c r="G1977" s="136">
        <v>2.06</v>
      </c>
      <c r="H1977" s="136">
        <v>2.26</v>
      </c>
      <c r="I1977" s="135">
        <f t="shared" si="30"/>
        <v>2.16</v>
      </c>
    </row>
    <row r="1978" spans="2:9" ht="12.75">
      <c r="B1978">
        <v>1974</v>
      </c>
      <c r="C1978" s="136">
        <v>1.32</v>
      </c>
      <c r="D1978" s="136">
        <v>1.42</v>
      </c>
      <c r="E1978" s="136">
        <v>1.66</v>
      </c>
      <c r="F1978" s="136">
        <v>2.06</v>
      </c>
      <c r="G1978" s="136">
        <v>2.06</v>
      </c>
      <c r="H1978" s="136">
        <v>2.26</v>
      </c>
      <c r="I1978" s="135">
        <f t="shared" si="30"/>
        <v>2.16</v>
      </c>
    </row>
    <row r="1979" spans="2:9" ht="12.75">
      <c r="B1979">
        <v>1975</v>
      </c>
      <c r="C1979" s="136">
        <v>1.32</v>
      </c>
      <c r="D1979" s="136">
        <v>1.42</v>
      </c>
      <c r="E1979" s="136">
        <v>1.66</v>
      </c>
      <c r="F1979" s="136">
        <v>2.06</v>
      </c>
      <c r="G1979" s="136">
        <v>2.06</v>
      </c>
      <c r="H1979" s="136">
        <v>2.26</v>
      </c>
      <c r="I1979" s="135">
        <f t="shared" si="30"/>
        <v>2.16</v>
      </c>
    </row>
    <row r="1980" spans="2:9" ht="12.75">
      <c r="B1980">
        <v>1976</v>
      </c>
      <c r="C1980" s="136">
        <v>1.32</v>
      </c>
      <c r="D1980" s="136">
        <v>1.42</v>
      </c>
      <c r="E1980" s="136">
        <v>1.66</v>
      </c>
      <c r="F1980" s="136">
        <v>2.06</v>
      </c>
      <c r="G1980" s="136">
        <v>2.06</v>
      </c>
      <c r="H1980" s="136">
        <v>2.26</v>
      </c>
      <c r="I1980" s="135">
        <f t="shared" si="30"/>
        <v>2.16</v>
      </c>
    </row>
    <row r="1981" spans="2:9" ht="12.75">
      <c r="B1981">
        <v>1977</v>
      </c>
      <c r="C1981" s="136">
        <v>1.32</v>
      </c>
      <c r="D1981" s="136">
        <v>1.42</v>
      </c>
      <c r="E1981" s="136">
        <v>1.66</v>
      </c>
      <c r="F1981" s="136">
        <v>2.06</v>
      </c>
      <c r="G1981" s="136">
        <v>2.06</v>
      </c>
      <c r="H1981" s="136">
        <v>2.26</v>
      </c>
      <c r="I1981" s="135">
        <f t="shared" si="30"/>
        <v>2.16</v>
      </c>
    </row>
    <row r="1982" spans="2:9" ht="12.75">
      <c r="B1982">
        <v>1978</v>
      </c>
      <c r="C1982" s="136">
        <v>1.32</v>
      </c>
      <c r="D1982" s="136">
        <v>1.42</v>
      </c>
      <c r="E1982" s="136">
        <v>1.66</v>
      </c>
      <c r="F1982" s="136">
        <v>2.06</v>
      </c>
      <c r="G1982" s="136">
        <v>2.06</v>
      </c>
      <c r="H1982" s="136">
        <v>2.26</v>
      </c>
      <c r="I1982" s="135">
        <f t="shared" si="30"/>
        <v>2.16</v>
      </c>
    </row>
    <row r="1983" spans="2:9" ht="12.75">
      <c r="B1983">
        <v>1979</v>
      </c>
      <c r="C1983" s="136">
        <v>1.32</v>
      </c>
      <c r="D1983" s="136">
        <v>1.42</v>
      </c>
      <c r="E1983" s="136">
        <v>1.66</v>
      </c>
      <c r="F1983" s="136">
        <v>2.06</v>
      </c>
      <c r="G1983" s="136">
        <v>2.06</v>
      </c>
      <c r="H1983" s="136">
        <v>2.26</v>
      </c>
      <c r="I1983" s="135">
        <f t="shared" si="30"/>
        <v>2.16</v>
      </c>
    </row>
    <row r="1984" spans="2:9" ht="12.75">
      <c r="B1984">
        <v>1980</v>
      </c>
      <c r="C1984" s="136">
        <v>1.32</v>
      </c>
      <c r="D1984" s="136">
        <v>1.42</v>
      </c>
      <c r="E1984" s="136">
        <v>1.66</v>
      </c>
      <c r="F1984" s="136">
        <v>2.06</v>
      </c>
      <c r="G1984" s="136">
        <v>2.06</v>
      </c>
      <c r="H1984" s="136">
        <v>2.26</v>
      </c>
      <c r="I1984" s="135">
        <f t="shared" si="30"/>
        <v>2.16</v>
      </c>
    </row>
    <row r="1985" spans="2:9" ht="12.75">
      <c r="B1985">
        <v>1981</v>
      </c>
      <c r="C1985" s="136">
        <v>1.32</v>
      </c>
      <c r="D1985" s="136">
        <v>1.42</v>
      </c>
      <c r="E1985" s="136">
        <v>1.66</v>
      </c>
      <c r="F1985" s="136">
        <v>2.06</v>
      </c>
      <c r="G1985" s="136">
        <v>2.06</v>
      </c>
      <c r="H1985" s="136">
        <v>2.26</v>
      </c>
      <c r="I1985" s="135">
        <f t="shared" si="30"/>
        <v>2.16</v>
      </c>
    </row>
    <row r="1986" spans="2:9" ht="12.75">
      <c r="B1986">
        <v>1982</v>
      </c>
      <c r="C1986" s="136">
        <v>1.32</v>
      </c>
      <c r="D1986" s="136">
        <v>1.42</v>
      </c>
      <c r="E1986" s="136">
        <v>1.66</v>
      </c>
      <c r="F1986" s="136">
        <v>2.06</v>
      </c>
      <c r="G1986" s="136">
        <v>2.06</v>
      </c>
      <c r="H1986" s="136">
        <v>2.26</v>
      </c>
      <c r="I1986" s="135">
        <f t="shared" si="30"/>
        <v>2.16</v>
      </c>
    </row>
    <row r="1987" spans="2:9" ht="12.75">
      <c r="B1987">
        <v>1983</v>
      </c>
      <c r="C1987" s="136">
        <v>1.32</v>
      </c>
      <c r="D1987" s="136">
        <v>1.42</v>
      </c>
      <c r="E1987" s="136">
        <v>1.66</v>
      </c>
      <c r="F1987" s="136">
        <v>2.06</v>
      </c>
      <c r="G1987" s="136">
        <v>2.06</v>
      </c>
      <c r="H1987" s="136">
        <v>2.26</v>
      </c>
      <c r="I1987" s="135">
        <f t="shared" si="30"/>
        <v>2.16</v>
      </c>
    </row>
    <row r="1988" spans="2:9" ht="12.75">
      <c r="B1988">
        <v>1984</v>
      </c>
      <c r="C1988" s="136">
        <v>1.32</v>
      </c>
      <c r="D1988" s="136">
        <v>1.42</v>
      </c>
      <c r="E1988" s="136">
        <v>1.66</v>
      </c>
      <c r="F1988" s="136">
        <v>2.06</v>
      </c>
      <c r="G1988" s="136">
        <v>2.06</v>
      </c>
      <c r="H1988" s="136">
        <v>2.26</v>
      </c>
      <c r="I1988" s="135">
        <f t="shared" si="30"/>
        <v>2.16</v>
      </c>
    </row>
    <row r="1989" spans="2:9" ht="12.75">
      <c r="B1989">
        <v>1985</v>
      </c>
      <c r="C1989" s="136">
        <v>1.32</v>
      </c>
      <c r="D1989" s="136">
        <v>1.42</v>
      </c>
      <c r="E1989" s="136">
        <v>1.66</v>
      </c>
      <c r="F1989" s="136">
        <v>2.06</v>
      </c>
      <c r="G1989" s="136">
        <v>2.06</v>
      </c>
      <c r="H1989" s="136">
        <v>2.26</v>
      </c>
      <c r="I1989" s="135">
        <f aca="true" t="shared" si="31" ref="I1989:I2052">AVERAGE(F1989,H1989)</f>
        <v>2.16</v>
      </c>
    </row>
    <row r="1990" spans="2:9" ht="12.75">
      <c r="B1990">
        <v>1986</v>
      </c>
      <c r="C1990" s="136">
        <v>1.32</v>
      </c>
      <c r="D1990" s="136">
        <v>1.42</v>
      </c>
      <c r="E1990" s="136">
        <v>1.66</v>
      </c>
      <c r="F1990" s="136">
        <v>2.06</v>
      </c>
      <c r="G1990" s="136">
        <v>2.06</v>
      </c>
      <c r="H1990" s="136">
        <v>2.26</v>
      </c>
      <c r="I1990" s="135">
        <f t="shared" si="31"/>
        <v>2.16</v>
      </c>
    </row>
    <row r="1991" spans="2:9" ht="12.75">
      <c r="B1991">
        <v>1987</v>
      </c>
      <c r="C1991" s="136">
        <v>1.32</v>
      </c>
      <c r="D1991" s="136">
        <v>1.42</v>
      </c>
      <c r="E1991" s="136">
        <v>1.66</v>
      </c>
      <c r="F1991" s="136">
        <v>2.06</v>
      </c>
      <c r="G1991" s="136">
        <v>2.06</v>
      </c>
      <c r="H1991" s="136">
        <v>2.26</v>
      </c>
      <c r="I1991" s="135">
        <f t="shared" si="31"/>
        <v>2.16</v>
      </c>
    </row>
    <row r="1992" spans="2:9" ht="12.75">
      <c r="B1992">
        <v>1988</v>
      </c>
      <c r="C1992" s="136">
        <v>1.32</v>
      </c>
      <c r="D1992" s="136">
        <v>1.42</v>
      </c>
      <c r="E1992" s="136">
        <v>1.66</v>
      </c>
      <c r="F1992" s="136">
        <v>2.06</v>
      </c>
      <c r="G1992" s="136">
        <v>2.06</v>
      </c>
      <c r="H1992" s="136">
        <v>2.26</v>
      </c>
      <c r="I1992" s="135">
        <f t="shared" si="31"/>
        <v>2.16</v>
      </c>
    </row>
    <row r="1993" spans="2:9" ht="12.75">
      <c r="B1993">
        <v>1989</v>
      </c>
      <c r="C1993" s="136">
        <v>1.32</v>
      </c>
      <c r="D1993" s="136">
        <v>1.42</v>
      </c>
      <c r="E1993" s="136">
        <v>1.66</v>
      </c>
      <c r="F1993" s="136">
        <v>2.06</v>
      </c>
      <c r="G1993" s="136">
        <v>2.06</v>
      </c>
      <c r="H1993" s="136">
        <v>2.26</v>
      </c>
      <c r="I1993" s="135">
        <f t="shared" si="31"/>
        <v>2.16</v>
      </c>
    </row>
    <row r="1994" spans="2:9" ht="12.75">
      <c r="B1994">
        <v>1990</v>
      </c>
      <c r="C1994" s="136">
        <v>1.32</v>
      </c>
      <c r="D1994" s="136">
        <v>1.42</v>
      </c>
      <c r="E1994" s="136">
        <v>1.66</v>
      </c>
      <c r="F1994" s="136">
        <v>2.06</v>
      </c>
      <c r="G1994" s="136">
        <v>2.06</v>
      </c>
      <c r="H1994" s="136">
        <v>2.26</v>
      </c>
      <c r="I1994" s="135">
        <f t="shared" si="31"/>
        <v>2.16</v>
      </c>
    </row>
    <row r="1995" spans="2:9" ht="12.75">
      <c r="B1995">
        <v>1991</v>
      </c>
      <c r="C1995" s="136">
        <v>1.32</v>
      </c>
      <c r="D1995" s="136">
        <v>1.42</v>
      </c>
      <c r="E1995" s="136">
        <v>1.66</v>
      </c>
      <c r="F1995" s="136">
        <v>2.06</v>
      </c>
      <c r="G1995" s="136">
        <v>2.06</v>
      </c>
      <c r="H1995" s="136">
        <v>2.26</v>
      </c>
      <c r="I1995" s="135">
        <f t="shared" si="31"/>
        <v>2.16</v>
      </c>
    </row>
    <row r="1996" spans="2:9" ht="12.75">
      <c r="B1996">
        <v>1992</v>
      </c>
      <c r="C1996" s="136">
        <v>1.32</v>
      </c>
      <c r="D1996" s="136">
        <v>1.42</v>
      </c>
      <c r="E1996" s="136">
        <v>1.66</v>
      </c>
      <c r="F1996" s="136">
        <v>2.06</v>
      </c>
      <c r="G1996" s="136">
        <v>2.06</v>
      </c>
      <c r="H1996" s="136">
        <v>2.26</v>
      </c>
      <c r="I1996" s="135">
        <f t="shared" si="31"/>
        <v>2.16</v>
      </c>
    </row>
    <row r="1997" spans="2:9" ht="12.75">
      <c r="B1997">
        <v>1993</v>
      </c>
      <c r="C1997" s="136">
        <v>1.32</v>
      </c>
      <c r="D1997" s="136">
        <v>1.42</v>
      </c>
      <c r="E1997" s="136">
        <v>1.66</v>
      </c>
      <c r="F1997" s="136">
        <v>2.06</v>
      </c>
      <c r="G1997" s="136">
        <v>2.06</v>
      </c>
      <c r="H1997" s="136">
        <v>2.26</v>
      </c>
      <c r="I1997" s="135">
        <f t="shared" si="31"/>
        <v>2.16</v>
      </c>
    </row>
    <row r="1998" spans="2:9" ht="12.75">
      <c r="B1998">
        <v>1994</v>
      </c>
      <c r="C1998" s="136">
        <v>1.32</v>
      </c>
      <c r="D1998" s="136">
        <v>1.42</v>
      </c>
      <c r="E1998" s="136">
        <v>1.66</v>
      </c>
      <c r="F1998" s="136">
        <v>2.06</v>
      </c>
      <c r="G1998" s="136">
        <v>2.06</v>
      </c>
      <c r="H1998" s="136">
        <v>2.26</v>
      </c>
      <c r="I1998" s="135">
        <f t="shared" si="31"/>
        <v>2.16</v>
      </c>
    </row>
    <row r="1999" spans="2:9" ht="12.75">
      <c r="B1999">
        <v>1995</v>
      </c>
      <c r="C1999" s="136">
        <v>1.32</v>
      </c>
      <c r="D1999" s="136">
        <v>1.42</v>
      </c>
      <c r="E1999" s="136">
        <v>1.66</v>
      </c>
      <c r="F1999" s="136">
        <v>2.06</v>
      </c>
      <c r="G1999" s="136">
        <v>2.06</v>
      </c>
      <c r="H1999" s="136">
        <v>2.26</v>
      </c>
      <c r="I1999" s="135">
        <f t="shared" si="31"/>
        <v>2.16</v>
      </c>
    </row>
    <row r="2000" spans="2:9" ht="12.75">
      <c r="B2000">
        <v>1996</v>
      </c>
      <c r="C2000" s="136">
        <v>1.32</v>
      </c>
      <c r="D2000" s="136">
        <v>1.42</v>
      </c>
      <c r="E2000" s="136">
        <v>1.66</v>
      </c>
      <c r="F2000" s="136">
        <v>2.06</v>
      </c>
      <c r="G2000" s="136">
        <v>2.06</v>
      </c>
      <c r="H2000" s="136">
        <v>2.26</v>
      </c>
      <c r="I2000" s="135">
        <f t="shared" si="31"/>
        <v>2.16</v>
      </c>
    </row>
    <row r="2001" spans="2:9" ht="12.75">
      <c r="B2001">
        <v>1997</v>
      </c>
      <c r="C2001" s="136">
        <v>1.32</v>
      </c>
      <c r="D2001" s="136">
        <v>1.42</v>
      </c>
      <c r="E2001" s="136">
        <v>1.66</v>
      </c>
      <c r="F2001" s="136">
        <v>2.06</v>
      </c>
      <c r="G2001" s="136">
        <v>2.06</v>
      </c>
      <c r="H2001" s="136">
        <v>2.26</v>
      </c>
      <c r="I2001" s="135">
        <f t="shared" si="31"/>
        <v>2.16</v>
      </c>
    </row>
    <row r="2002" spans="2:9" ht="12.75">
      <c r="B2002">
        <v>1998</v>
      </c>
      <c r="C2002" s="136">
        <v>1.32</v>
      </c>
      <c r="D2002" s="136">
        <v>1.42</v>
      </c>
      <c r="E2002" s="136">
        <v>1.66</v>
      </c>
      <c r="F2002" s="136">
        <v>2.06</v>
      </c>
      <c r="G2002" s="136">
        <v>2.06</v>
      </c>
      <c r="H2002" s="136">
        <v>2.26</v>
      </c>
      <c r="I2002" s="135">
        <f t="shared" si="31"/>
        <v>2.16</v>
      </c>
    </row>
    <row r="2003" spans="2:9" ht="12.75">
      <c r="B2003">
        <v>1999</v>
      </c>
      <c r="C2003" s="136">
        <v>1.32</v>
      </c>
      <c r="D2003" s="136">
        <v>1.42</v>
      </c>
      <c r="E2003" s="136">
        <v>1.66</v>
      </c>
      <c r="F2003" s="136">
        <v>2.06</v>
      </c>
      <c r="G2003" s="136">
        <v>2.06</v>
      </c>
      <c r="H2003" s="136">
        <v>2.26</v>
      </c>
      <c r="I2003" s="135">
        <f t="shared" si="31"/>
        <v>2.16</v>
      </c>
    </row>
    <row r="2004" spans="2:9" ht="12.75">
      <c r="B2004">
        <v>2000</v>
      </c>
      <c r="C2004" s="136">
        <v>1.35</v>
      </c>
      <c r="D2004" s="136">
        <v>1.46</v>
      </c>
      <c r="E2004" s="136">
        <v>1.72</v>
      </c>
      <c r="F2004" s="136">
        <v>2.12</v>
      </c>
      <c r="G2004" s="136">
        <v>2.12</v>
      </c>
      <c r="H2004" s="136">
        <v>2.32</v>
      </c>
      <c r="I2004" s="135">
        <f t="shared" si="31"/>
        <v>2.2199999999999998</v>
      </c>
    </row>
    <row r="2005" spans="2:9" ht="12.75">
      <c r="B2005">
        <v>2001</v>
      </c>
      <c r="C2005" s="136">
        <v>1.35</v>
      </c>
      <c r="D2005" s="136">
        <v>1.46</v>
      </c>
      <c r="E2005" s="136">
        <v>1.72</v>
      </c>
      <c r="F2005" s="136">
        <v>2.12</v>
      </c>
      <c r="G2005" s="136">
        <v>2.12</v>
      </c>
      <c r="H2005" s="136">
        <v>2.32</v>
      </c>
      <c r="I2005" s="135">
        <f t="shared" si="31"/>
        <v>2.2199999999999998</v>
      </c>
    </row>
    <row r="2006" spans="2:9" ht="12.75">
      <c r="B2006">
        <v>2002</v>
      </c>
      <c r="C2006" s="136">
        <v>1.35</v>
      </c>
      <c r="D2006" s="136">
        <v>1.46</v>
      </c>
      <c r="E2006" s="136">
        <v>1.72</v>
      </c>
      <c r="F2006" s="136">
        <v>2.12</v>
      </c>
      <c r="G2006" s="136">
        <v>2.12</v>
      </c>
      <c r="H2006" s="136">
        <v>2.32</v>
      </c>
      <c r="I2006" s="135">
        <f t="shared" si="31"/>
        <v>2.2199999999999998</v>
      </c>
    </row>
    <row r="2007" spans="2:9" ht="12.75">
      <c r="B2007">
        <v>2003</v>
      </c>
      <c r="C2007" s="136">
        <v>1.35</v>
      </c>
      <c r="D2007" s="136">
        <v>1.46</v>
      </c>
      <c r="E2007" s="136">
        <v>1.72</v>
      </c>
      <c r="F2007" s="136">
        <v>2.12</v>
      </c>
      <c r="G2007" s="136">
        <v>2.12</v>
      </c>
      <c r="H2007" s="136">
        <v>2.32</v>
      </c>
      <c r="I2007" s="135">
        <f t="shared" si="31"/>
        <v>2.2199999999999998</v>
      </c>
    </row>
    <row r="2008" spans="2:9" ht="12.75">
      <c r="B2008">
        <v>2004</v>
      </c>
      <c r="C2008" s="136">
        <v>1.35</v>
      </c>
      <c r="D2008" s="136">
        <v>1.46</v>
      </c>
      <c r="E2008" s="136">
        <v>1.72</v>
      </c>
      <c r="F2008" s="136">
        <v>2.12</v>
      </c>
      <c r="G2008" s="136">
        <v>2.12</v>
      </c>
      <c r="H2008" s="136">
        <v>2.32</v>
      </c>
      <c r="I2008" s="135">
        <f t="shared" si="31"/>
        <v>2.2199999999999998</v>
      </c>
    </row>
    <row r="2009" spans="2:9" ht="12.75">
      <c r="B2009">
        <v>2005</v>
      </c>
      <c r="C2009" s="136">
        <v>1.35</v>
      </c>
      <c r="D2009" s="136">
        <v>1.46</v>
      </c>
      <c r="E2009" s="136">
        <v>1.72</v>
      </c>
      <c r="F2009" s="136">
        <v>2.12</v>
      </c>
      <c r="G2009" s="136">
        <v>2.12</v>
      </c>
      <c r="H2009" s="136">
        <v>2.32</v>
      </c>
      <c r="I2009" s="135">
        <f t="shared" si="31"/>
        <v>2.2199999999999998</v>
      </c>
    </row>
    <row r="2010" spans="2:9" ht="12.75">
      <c r="B2010">
        <v>2006</v>
      </c>
      <c r="C2010" s="136">
        <v>1.35</v>
      </c>
      <c r="D2010" s="136">
        <v>1.46</v>
      </c>
      <c r="E2010" s="136">
        <v>1.72</v>
      </c>
      <c r="F2010" s="136">
        <v>2.12</v>
      </c>
      <c r="G2010" s="136">
        <v>2.12</v>
      </c>
      <c r="H2010" s="136">
        <v>2.32</v>
      </c>
      <c r="I2010" s="135">
        <f t="shared" si="31"/>
        <v>2.2199999999999998</v>
      </c>
    </row>
    <row r="2011" spans="2:9" ht="12.75">
      <c r="B2011">
        <v>2007</v>
      </c>
      <c r="C2011" s="136">
        <v>1.35</v>
      </c>
      <c r="D2011" s="136">
        <v>1.46</v>
      </c>
      <c r="E2011" s="136">
        <v>1.72</v>
      </c>
      <c r="F2011" s="136">
        <v>2.12</v>
      </c>
      <c r="G2011" s="136">
        <v>2.12</v>
      </c>
      <c r="H2011" s="136">
        <v>2.32</v>
      </c>
      <c r="I2011" s="135">
        <f t="shared" si="31"/>
        <v>2.2199999999999998</v>
      </c>
    </row>
    <row r="2012" spans="2:9" ht="12.75">
      <c r="B2012">
        <v>2008</v>
      </c>
      <c r="C2012" s="136">
        <v>1.35</v>
      </c>
      <c r="D2012" s="136">
        <v>1.46</v>
      </c>
      <c r="E2012" s="136">
        <v>1.72</v>
      </c>
      <c r="F2012" s="136">
        <v>2.12</v>
      </c>
      <c r="G2012" s="136">
        <v>2.12</v>
      </c>
      <c r="H2012" s="136">
        <v>2.32</v>
      </c>
      <c r="I2012" s="135">
        <f t="shared" si="31"/>
        <v>2.2199999999999998</v>
      </c>
    </row>
    <row r="2013" spans="2:9" ht="12.75">
      <c r="B2013">
        <v>2009</v>
      </c>
      <c r="C2013" s="136">
        <v>1.35</v>
      </c>
      <c r="D2013" s="136">
        <v>1.46</v>
      </c>
      <c r="E2013" s="136">
        <v>1.72</v>
      </c>
      <c r="F2013" s="136">
        <v>2.12</v>
      </c>
      <c r="G2013" s="136">
        <v>2.12</v>
      </c>
      <c r="H2013" s="136">
        <v>2.32</v>
      </c>
      <c r="I2013" s="135">
        <f t="shared" si="31"/>
        <v>2.2199999999999998</v>
      </c>
    </row>
    <row r="2014" spans="2:9" ht="12.75">
      <c r="B2014">
        <v>2010</v>
      </c>
      <c r="C2014" s="136">
        <v>1.35</v>
      </c>
      <c r="D2014" s="136">
        <v>1.46</v>
      </c>
      <c r="E2014" s="136">
        <v>1.72</v>
      </c>
      <c r="F2014" s="136">
        <v>2.12</v>
      </c>
      <c r="G2014" s="136">
        <v>2.12</v>
      </c>
      <c r="H2014" s="136">
        <v>2.32</v>
      </c>
      <c r="I2014" s="135">
        <f t="shared" si="31"/>
        <v>2.2199999999999998</v>
      </c>
    </row>
    <row r="2015" spans="2:9" ht="12.75">
      <c r="B2015">
        <v>2011</v>
      </c>
      <c r="C2015" s="136">
        <v>1.35</v>
      </c>
      <c r="D2015" s="136">
        <v>1.46</v>
      </c>
      <c r="E2015" s="136">
        <v>1.72</v>
      </c>
      <c r="F2015" s="136">
        <v>2.12</v>
      </c>
      <c r="G2015" s="136">
        <v>2.12</v>
      </c>
      <c r="H2015" s="136">
        <v>2.32</v>
      </c>
      <c r="I2015" s="135">
        <f t="shared" si="31"/>
        <v>2.2199999999999998</v>
      </c>
    </row>
    <row r="2016" spans="2:9" ht="12.75">
      <c r="B2016">
        <v>2012</v>
      </c>
      <c r="C2016" s="136">
        <v>1.35</v>
      </c>
      <c r="D2016" s="136">
        <v>1.46</v>
      </c>
      <c r="E2016" s="136">
        <v>1.72</v>
      </c>
      <c r="F2016" s="136">
        <v>2.12</v>
      </c>
      <c r="G2016" s="136">
        <v>2.12</v>
      </c>
      <c r="H2016" s="136">
        <v>2.32</v>
      </c>
      <c r="I2016" s="135">
        <f t="shared" si="31"/>
        <v>2.2199999999999998</v>
      </c>
    </row>
    <row r="2017" spans="2:9" ht="12.75">
      <c r="B2017">
        <v>2013</v>
      </c>
      <c r="C2017" s="136">
        <v>1.35</v>
      </c>
      <c r="D2017" s="136">
        <v>1.46</v>
      </c>
      <c r="E2017" s="136">
        <v>1.72</v>
      </c>
      <c r="F2017" s="136">
        <v>2.12</v>
      </c>
      <c r="G2017" s="136">
        <v>2.12</v>
      </c>
      <c r="H2017" s="136">
        <v>2.32</v>
      </c>
      <c r="I2017" s="135">
        <f t="shared" si="31"/>
        <v>2.2199999999999998</v>
      </c>
    </row>
    <row r="2018" spans="2:9" ht="12.75">
      <c r="B2018">
        <v>2014</v>
      </c>
      <c r="C2018" s="136">
        <v>1.35</v>
      </c>
      <c r="D2018" s="136">
        <v>1.46</v>
      </c>
      <c r="E2018" s="136">
        <v>1.72</v>
      </c>
      <c r="F2018" s="136">
        <v>2.12</v>
      </c>
      <c r="G2018" s="136">
        <v>2.12</v>
      </c>
      <c r="H2018" s="136">
        <v>2.32</v>
      </c>
      <c r="I2018" s="135">
        <f t="shared" si="31"/>
        <v>2.2199999999999998</v>
      </c>
    </row>
    <row r="2019" spans="2:9" ht="12.75">
      <c r="B2019">
        <v>2015</v>
      </c>
      <c r="C2019" s="136">
        <v>1.35</v>
      </c>
      <c r="D2019" s="136">
        <v>1.46</v>
      </c>
      <c r="E2019" s="136">
        <v>1.72</v>
      </c>
      <c r="F2019" s="136">
        <v>2.12</v>
      </c>
      <c r="G2019" s="136">
        <v>2.12</v>
      </c>
      <c r="H2019" s="136">
        <v>2.32</v>
      </c>
      <c r="I2019" s="135">
        <f t="shared" si="31"/>
        <v>2.2199999999999998</v>
      </c>
    </row>
    <row r="2020" spans="2:9" ht="12.75">
      <c r="B2020">
        <v>2016</v>
      </c>
      <c r="C2020" s="136">
        <v>1.35</v>
      </c>
      <c r="D2020" s="136">
        <v>1.46</v>
      </c>
      <c r="E2020" s="136">
        <v>1.72</v>
      </c>
      <c r="F2020" s="136">
        <v>2.12</v>
      </c>
      <c r="G2020" s="136">
        <v>2.12</v>
      </c>
      <c r="H2020" s="136">
        <v>2.32</v>
      </c>
      <c r="I2020" s="135">
        <f t="shared" si="31"/>
        <v>2.2199999999999998</v>
      </c>
    </row>
    <row r="2021" spans="2:9" ht="12.75">
      <c r="B2021">
        <v>2017</v>
      </c>
      <c r="C2021" s="136">
        <v>1.35</v>
      </c>
      <c r="D2021" s="136">
        <v>1.46</v>
      </c>
      <c r="E2021" s="136">
        <v>1.72</v>
      </c>
      <c r="F2021" s="136">
        <v>2.12</v>
      </c>
      <c r="G2021" s="136">
        <v>2.12</v>
      </c>
      <c r="H2021" s="136">
        <v>2.32</v>
      </c>
      <c r="I2021" s="135">
        <f t="shared" si="31"/>
        <v>2.2199999999999998</v>
      </c>
    </row>
    <row r="2022" spans="2:9" ht="12.75">
      <c r="B2022">
        <v>2018</v>
      </c>
      <c r="C2022" s="136">
        <v>1.35</v>
      </c>
      <c r="D2022" s="136">
        <v>1.46</v>
      </c>
      <c r="E2022" s="136">
        <v>1.72</v>
      </c>
      <c r="F2022" s="136">
        <v>2.12</v>
      </c>
      <c r="G2022" s="136">
        <v>2.12</v>
      </c>
      <c r="H2022" s="136">
        <v>2.32</v>
      </c>
      <c r="I2022" s="135">
        <f t="shared" si="31"/>
        <v>2.2199999999999998</v>
      </c>
    </row>
    <row r="2023" spans="2:9" ht="12.75">
      <c r="B2023">
        <v>2019</v>
      </c>
      <c r="C2023" s="136">
        <v>1.35</v>
      </c>
      <c r="D2023" s="136">
        <v>1.46</v>
      </c>
      <c r="E2023" s="136">
        <v>1.72</v>
      </c>
      <c r="F2023" s="136">
        <v>2.12</v>
      </c>
      <c r="G2023" s="136">
        <v>2.12</v>
      </c>
      <c r="H2023" s="136">
        <v>2.32</v>
      </c>
      <c r="I2023" s="135">
        <f t="shared" si="31"/>
        <v>2.2199999999999998</v>
      </c>
    </row>
    <row r="2024" spans="2:9" ht="12.75">
      <c r="B2024">
        <v>2020</v>
      </c>
      <c r="C2024" s="136">
        <v>1.35</v>
      </c>
      <c r="D2024" s="136">
        <v>1.46</v>
      </c>
      <c r="E2024" s="136">
        <v>1.72</v>
      </c>
      <c r="F2024" s="136">
        <v>2.12</v>
      </c>
      <c r="G2024" s="136">
        <v>2.12</v>
      </c>
      <c r="H2024" s="136">
        <v>2.32</v>
      </c>
      <c r="I2024" s="135">
        <f t="shared" si="31"/>
        <v>2.2199999999999998</v>
      </c>
    </row>
    <row r="2025" spans="2:9" ht="12.75">
      <c r="B2025">
        <v>2021</v>
      </c>
      <c r="C2025" s="136">
        <v>1.35</v>
      </c>
      <c r="D2025" s="136">
        <v>1.46</v>
      </c>
      <c r="E2025" s="136">
        <v>1.72</v>
      </c>
      <c r="F2025" s="136">
        <v>2.12</v>
      </c>
      <c r="G2025" s="136">
        <v>2.12</v>
      </c>
      <c r="H2025" s="136">
        <v>2.32</v>
      </c>
      <c r="I2025" s="135">
        <f t="shared" si="31"/>
        <v>2.2199999999999998</v>
      </c>
    </row>
    <row r="2026" spans="2:9" ht="12.75">
      <c r="B2026">
        <v>2022</v>
      </c>
      <c r="C2026" s="136">
        <v>1.35</v>
      </c>
      <c r="D2026" s="136">
        <v>1.46</v>
      </c>
      <c r="E2026" s="136">
        <v>1.72</v>
      </c>
      <c r="F2026" s="136">
        <v>2.12</v>
      </c>
      <c r="G2026" s="136">
        <v>2.12</v>
      </c>
      <c r="H2026" s="136">
        <v>2.32</v>
      </c>
      <c r="I2026" s="135">
        <f t="shared" si="31"/>
        <v>2.2199999999999998</v>
      </c>
    </row>
    <row r="2027" spans="2:9" ht="12.75">
      <c r="B2027">
        <v>2023</v>
      </c>
      <c r="C2027" s="136">
        <v>1.35</v>
      </c>
      <c r="D2027" s="136">
        <v>1.46</v>
      </c>
      <c r="E2027" s="136">
        <v>1.72</v>
      </c>
      <c r="F2027" s="136">
        <v>2.12</v>
      </c>
      <c r="G2027" s="136">
        <v>2.12</v>
      </c>
      <c r="H2027" s="136">
        <v>2.32</v>
      </c>
      <c r="I2027" s="135">
        <f t="shared" si="31"/>
        <v>2.2199999999999998</v>
      </c>
    </row>
    <row r="2028" spans="2:9" ht="12.75">
      <c r="B2028">
        <v>2024</v>
      </c>
      <c r="C2028" s="136">
        <v>1.35</v>
      </c>
      <c r="D2028" s="136">
        <v>1.46</v>
      </c>
      <c r="E2028" s="136">
        <v>1.72</v>
      </c>
      <c r="F2028" s="136">
        <v>2.12</v>
      </c>
      <c r="G2028" s="136">
        <v>2.12</v>
      </c>
      <c r="H2028" s="136">
        <v>2.32</v>
      </c>
      <c r="I2028" s="135">
        <f t="shared" si="31"/>
        <v>2.2199999999999998</v>
      </c>
    </row>
    <row r="2029" spans="2:9" ht="12.75">
      <c r="B2029">
        <v>2025</v>
      </c>
      <c r="C2029" s="136">
        <v>1.35</v>
      </c>
      <c r="D2029" s="136">
        <v>1.46</v>
      </c>
      <c r="E2029" s="136">
        <v>1.72</v>
      </c>
      <c r="F2029" s="136">
        <v>2.12</v>
      </c>
      <c r="G2029" s="136">
        <v>2.12</v>
      </c>
      <c r="H2029" s="136">
        <v>2.32</v>
      </c>
      <c r="I2029" s="135">
        <f t="shared" si="31"/>
        <v>2.2199999999999998</v>
      </c>
    </row>
    <row r="2030" spans="2:9" ht="12.75">
      <c r="B2030">
        <v>2026</v>
      </c>
      <c r="C2030" s="136">
        <v>1.35</v>
      </c>
      <c r="D2030" s="136">
        <v>1.46</v>
      </c>
      <c r="E2030" s="136">
        <v>1.72</v>
      </c>
      <c r="F2030" s="136">
        <v>2.12</v>
      </c>
      <c r="G2030" s="136">
        <v>2.12</v>
      </c>
      <c r="H2030" s="136">
        <v>2.32</v>
      </c>
      <c r="I2030" s="135">
        <f t="shared" si="31"/>
        <v>2.2199999999999998</v>
      </c>
    </row>
    <row r="2031" spans="2:9" ht="12.75">
      <c r="B2031">
        <v>2027</v>
      </c>
      <c r="C2031" s="136">
        <v>1.35</v>
      </c>
      <c r="D2031" s="136">
        <v>1.46</v>
      </c>
      <c r="E2031" s="136">
        <v>1.72</v>
      </c>
      <c r="F2031" s="136">
        <v>2.12</v>
      </c>
      <c r="G2031" s="136">
        <v>2.12</v>
      </c>
      <c r="H2031" s="136">
        <v>2.32</v>
      </c>
      <c r="I2031" s="135">
        <f t="shared" si="31"/>
        <v>2.2199999999999998</v>
      </c>
    </row>
    <row r="2032" spans="2:9" ht="12.75">
      <c r="B2032">
        <v>2028</v>
      </c>
      <c r="C2032" s="136">
        <v>1.35</v>
      </c>
      <c r="D2032" s="136">
        <v>1.46</v>
      </c>
      <c r="E2032" s="136">
        <v>1.72</v>
      </c>
      <c r="F2032" s="136">
        <v>2.12</v>
      </c>
      <c r="G2032" s="136">
        <v>2.12</v>
      </c>
      <c r="H2032" s="136">
        <v>2.32</v>
      </c>
      <c r="I2032" s="135">
        <f t="shared" si="31"/>
        <v>2.2199999999999998</v>
      </c>
    </row>
    <row r="2033" spans="2:9" ht="12.75">
      <c r="B2033">
        <v>2029</v>
      </c>
      <c r="C2033" s="136">
        <v>1.35</v>
      </c>
      <c r="D2033" s="136">
        <v>1.46</v>
      </c>
      <c r="E2033" s="136">
        <v>1.72</v>
      </c>
      <c r="F2033" s="136">
        <v>2.12</v>
      </c>
      <c r="G2033" s="136">
        <v>2.12</v>
      </c>
      <c r="H2033" s="136">
        <v>2.32</v>
      </c>
      <c r="I2033" s="135">
        <f t="shared" si="31"/>
        <v>2.2199999999999998</v>
      </c>
    </row>
    <row r="2034" spans="2:9" ht="12.75">
      <c r="B2034">
        <v>2030</v>
      </c>
      <c r="C2034" s="136">
        <v>1.35</v>
      </c>
      <c r="D2034" s="136">
        <v>1.46</v>
      </c>
      <c r="E2034" s="136">
        <v>1.72</v>
      </c>
      <c r="F2034" s="136">
        <v>2.12</v>
      </c>
      <c r="G2034" s="136">
        <v>2.12</v>
      </c>
      <c r="H2034" s="136">
        <v>2.32</v>
      </c>
      <c r="I2034" s="135">
        <f t="shared" si="31"/>
        <v>2.2199999999999998</v>
      </c>
    </row>
    <row r="2035" spans="2:9" ht="12.75">
      <c r="B2035">
        <v>2031</v>
      </c>
      <c r="C2035" s="136">
        <v>1.35</v>
      </c>
      <c r="D2035" s="136">
        <v>1.46</v>
      </c>
      <c r="E2035" s="136">
        <v>1.72</v>
      </c>
      <c r="F2035" s="136">
        <v>2.12</v>
      </c>
      <c r="G2035" s="136">
        <v>2.12</v>
      </c>
      <c r="H2035" s="136">
        <v>2.32</v>
      </c>
      <c r="I2035" s="135">
        <f t="shared" si="31"/>
        <v>2.2199999999999998</v>
      </c>
    </row>
    <row r="2036" spans="2:9" ht="12.75">
      <c r="B2036">
        <v>2032</v>
      </c>
      <c r="C2036" s="136">
        <v>1.35</v>
      </c>
      <c r="D2036" s="136">
        <v>1.46</v>
      </c>
      <c r="E2036" s="136">
        <v>1.72</v>
      </c>
      <c r="F2036" s="136">
        <v>2.12</v>
      </c>
      <c r="G2036" s="136">
        <v>2.12</v>
      </c>
      <c r="H2036" s="136">
        <v>2.32</v>
      </c>
      <c r="I2036" s="135">
        <f t="shared" si="31"/>
        <v>2.2199999999999998</v>
      </c>
    </row>
    <row r="2037" spans="2:9" ht="12.75">
      <c r="B2037">
        <v>2033</v>
      </c>
      <c r="C2037" s="136">
        <v>1.35</v>
      </c>
      <c r="D2037" s="136">
        <v>1.46</v>
      </c>
      <c r="E2037" s="136">
        <v>1.72</v>
      </c>
      <c r="F2037" s="136">
        <v>2.12</v>
      </c>
      <c r="G2037" s="136">
        <v>2.12</v>
      </c>
      <c r="H2037" s="136">
        <v>2.32</v>
      </c>
      <c r="I2037" s="135">
        <f t="shared" si="31"/>
        <v>2.2199999999999998</v>
      </c>
    </row>
    <row r="2038" spans="2:9" ht="12.75">
      <c r="B2038">
        <v>2034</v>
      </c>
      <c r="C2038" s="136">
        <v>1.35</v>
      </c>
      <c r="D2038" s="136">
        <v>1.46</v>
      </c>
      <c r="E2038" s="136">
        <v>1.72</v>
      </c>
      <c r="F2038" s="136">
        <v>2.12</v>
      </c>
      <c r="G2038" s="136">
        <v>2.12</v>
      </c>
      <c r="H2038" s="136">
        <v>2.32</v>
      </c>
      <c r="I2038" s="135">
        <f t="shared" si="31"/>
        <v>2.2199999999999998</v>
      </c>
    </row>
    <row r="2039" spans="2:9" ht="12.75">
      <c r="B2039">
        <v>2035</v>
      </c>
      <c r="C2039" s="136">
        <v>1.35</v>
      </c>
      <c r="D2039" s="136">
        <v>1.46</v>
      </c>
      <c r="E2039" s="136">
        <v>1.72</v>
      </c>
      <c r="F2039" s="136">
        <v>2.12</v>
      </c>
      <c r="G2039" s="136">
        <v>2.12</v>
      </c>
      <c r="H2039" s="136">
        <v>2.32</v>
      </c>
      <c r="I2039" s="135">
        <f t="shared" si="31"/>
        <v>2.2199999999999998</v>
      </c>
    </row>
    <row r="2040" spans="2:9" ht="12.75">
      <c r="B2040">
        <v>2036</v>
      </c>
      <c r="C2040" s="136">
        <v>1.35</v>
      </c>
      <c r="D2040" s="136">
        <v>1.46</v>
      </c>
      <c r="E2040" s="136">
        <v>1.72</v>
      </c>
      <c r="F2040" s="136">
        <v>2.12</v>
      </c>
      <c r="G2040" s="136">
        <v>2.12</v>
      </c>
      <c r="H2040" s="136">
        <v>2.32</v>
      </c>
      <c r="I2040" s="135">
        <f t="shared" si="31"/>
        <v>2.2199999999999998</v>
      </c>
    </row>
    <row r="2041" spans="2:9" ht="12.75">
      <c r="B2041">
        <v>2037</v>
      </c>
      <c r="C2041" s="136">
        <v>1.35</v>
      </c>
      <c r="D2041" s="136">
        <v>1.46</v>
      </c>
      <c r="E2041" s="136">
        <v>1.72</v>
      </c>
      <c r="F2041" s="136">
        <v>2.12</v>
      </c>
      <c r="G2041" s="136">
        <v>2.12</v>
      </c>
      <c r="H2041" s="136">
        <v>2.32</v>
      </c>
      <c r="I2041" s="135">
        <f t="shared" si="31"/>
        <v>2.2199999999999998</v>
      </c>
    </row>
    <row r="2042" spans="2:9" ht="12.75">
      <c r="B2042">
        <v>2038</v>
      </c>
      <c r="C2042" s="136">
        <v>1.35</v>
      </c>
      <c r="D2042" s="136">
        <v>1.46</v>
      </c>
      <c r="E2042" s="136">
        <v>1.72</v>
      </c>
      <c r="F2042" s="136">
        <v>2.12</v>
      </c>
      <c r="G2042" s="136">
        <v>2.12</v>
      </c>
      <c r="H2042" s="136">
        <v>2.32</v>
      </c>
      <c r="I2042" s="135">
        <f t="shared" si="31"/>
        <v>2.2199999999999998</v>
      </c>
    </row>
    <row r="2043" spans="2:9" ht="12.75">
      <c r="B2043">
        <v>2039</v>
      </c>
      <c r="C2043" s="136">
        <v>1.35</v>
      </c>
      <c r="D2043" s="136">
        <v>1.46</v>
      </c>
      <c r="E2043" s="136">
        <v>1.72</v>
      </c>
      <c r="F2043" s="136">
        <v>2.12</v>
      </c>
      <c r="G2043" s="136">
        <v>2.12</v>
      </c>
      <c r="H2043" s="136">
        <v>2.32</v>
      </c>
      <c r="I2043" s="135">
        <f t="shared" si="31"/>
        <v>2.2199999999999998</v>
      </c>
    </row>
    <row r="2044" spans="2:9" ht="12.75">
      <c r="B2044">
        <v>2040</v>
      </c>
      <c r="C2044" s="136">
        <v>1.35</v>
      </c>
      <c r="D2044" s="136">
        <v>1.46</v>
      </c>
      <c r="E2044" s="136">
        <v>1.72</v>
      </c>
      <c r="F2044" s="136">
        <v>2.12</v>
      </c>
      <c r="G2044" s="136">
        <v>2.12</v>
      </c>
      <c r="H2044" s="136">
        <v>2.32</v>
      </c>
      <c r="I2044" s="135">
        <f t="shared" si="31"/>
        <v>2.2199999999999998</v>
      </c>
    </row>
    <row r="2045" spans="2:9" ht="12.75">
      <c r="B2045">
        <v>2041</v>
      </c>
      <c r="C2045" s="136">
        <v>1.35</v>
      </c>
      <c r="D2045" s="136">
        <v>1.46</v>
      </c>
      <c r="E2045" s="136">
        <v>1.72</v>
      </c>
      <c r="F2045" s="136">
        <v>2.12</v>
      </c>
      <c r="G2045" s="136">
        <v>2.12</v>
      </c>
      <c r="H2045" s="136">
        <v>2.32</v>
      </c>
      <c r="I2045" s="135">
        <f t="shared" si="31"/>
        <v>2.2199999999999998</v>
      </c>
    </row>
    <row r="2046" spans="2:9" ht="12.75">
      <c r="B2046">
        <v>2042</v>
      </c>
      <c r="C2046" s="136">
        <v>1.35</v>
      </c>
      <c r="D2046" s="136">
        <v>1.46</v>
      </c>
      <c r="E2046" s="136">
        <v>1.72</v>
      </c>
      <c r="F2046" s="136">
        <v>2.12</v>
      </c>
      <c r="G2046" s="136">
        <v>2.12</v>
      </c>
      <c r="H2046" s="136">
        <v>2.32</v>
      </c>
      <c r="I2046" s="135">
        <f t="shared" si="31"/>
        <v>2.2199999999999998</v>
      </c>
    </row>
    <row r="2047" spans="2:9" ht="12.75">
      <c r="B2047">
        <v>2043</v>
      </c>
      <c r="C2047" s="136">
        <v>1.35</v>
      </c>
      <c r="D2047" s="136">
        <v>1.46</v>
      </c>
      <c r="E2047" s="136">
        <v>1.72</v>
      </c>
      <c r="F2047" s="136">
        <v>2.12</v>
      </c>
      <c r="G2047" s="136">
        <v>2.12</v>
      </c>
      <c r="H2047" s="136">
        <v>2.32</v>
      </c>
      <c r="I2047" s="135">
        <f t="shared" si="31"/>
        <v>2.2199999999999998</v>
      </c>
    </row>
    <row r="2048" spans="2:9" ht="12.75">
      <c r="B2048">
        <v>2044</v>
      </c>
      <c r="C2048" s="136">
        <v>1.35</v>
      </c>
      <c r="D2048" s="136">
        <v>1.46</v>
      </c>
      <c r="E2048" s="136">
        <v>1.72</v>
      </c>
      <c r="F2048" s="136">
        <v>2.12</v>
      </c>
      <c r="G2048" s="136">
        <v>2.12</v>
      </c>
      <c r="H2048" s="136">
        <v>2.32</v>
      </c>
      <c r="I2048" s="135">
        <f t="shared" si="31"/>
        <v>2.2199999999999998</v>
      </c>
    </row>
    <row r="2049" spans="2:9" ht="12.75">
      <c r="B2049">
        <v>2045</v>
      </c>
      <c r="C2049" s="136">
        <v>1.35</v>
      </c>
      <c r="D2049" s="136">
        <v>1.46</v>
      </c>
      <c r="E2049" s="136">
        <v>1.72</v>
      </c>
      <c r="F2049" s="136">
        <v>2.12</v>
      </c>
      <c r="G2049" s="136">
        <v>2.12</v>
      </c>
      <c r="H2049" s="136">
        <v>2.32</v>
      </c>
      <c r="I2049" s="135">
        <f t="shared" si="31"/>
        <v>2.2199999999999998</v>
      </c>
    </row>
    <row r="2050" spans="2:9" ht="12.75">
      <c r="B2050">
        <v>2046</v>
      </c>
      <c r="C2050" s="136">
        <v>1.35</v>
      </c>
      <c r="D2050" s="136">
        <v>1.46</v>
      </c>
      <c r="E2050" s="136">
        <v>1.72</v>
      </c>
      <c r="F2050" s="136">
        <v>2.12</v>
      </c>
      <c r="G2050" s="136">
        <v>2.12</v>
      </c>
      <c r="H2050" s="136">
        <v>2.32</v>
      </c>
      <c r="I2050" s="135">
        <f t="shared" si="31"/>
        <v>2.2199999999999998</v>
      </c>
    </row>
    <row r="2051" spans="2:9" ht="12.75">
      <c r="B2051">
        <v>2047</v>
      </c>
      <c r="C2051" s="136">
        <v>1.35</v>
      </c>
      <c r="D2051" s="136">
        <v>1.46</v>
      </c>
      <c r="E2051" s="136">
        <v>1.72</v>
      </c>
      <c r="F2051" s="136">
        <v>2.12</v>
      </c>
      <c r="G2051" s="136">
        <v>2.12</v>
      </c>
      <c r="H2051" s="136">
        <v>2.32</v>
      </c>
      <c r="I2051" s="135">
        <f t="shared" si="31"/>
        <v>2.2199999999999998</v>
      </c>
    </row>
    <row r="2052" spans="2:9" ht="12.75">
      <c r="B2052">
        <v>2048</v>
      </c>
      <c r="C2052" s="136">
        <v>1.35</v>
      </c>
      <c r="D2052" s="136">
        <v>1.46</v>
      </c>
      <c r="E2052" s="136">
        <v>1.72</v>
      </c>
      <c r="F2052" s="136">
        <v>2.12</v>
      </c>
      <c r="G2052" s="136">
        <v>2.12</v>
      </c>
      <c r="H2052" s="136">
        <v>2.32</v>
      </c>
      <c r="I2052" s="135">
        <f t="shared" si="31"/>
        <v>2.2199999999999998</v>
      </c>
    </row>
    <row r="2053" spans="2:9" ht="12.75">
      <c r="B2053">
        <v>2049</v>
      </c>
      <c r="C2053" s="136">
        <v>1.35</v>
      </c>
      <c r="D2053" s="136">
        <v>1.46</v>
      </c>
      <c r="E2053" s="136">
        <v>1.72</v>
      </c>
      <c r="F2053" s="136">
        <v>2.12</v>
      </c>
      <c r="G2053" s="136">
        <v>2.12</v>
      </c>
      <c r="H2053" s="136">
        <v>2.32</v>
      </c>
      <c r="I2053" s="135">
        <f aca="true" t="shared" si="32" ref="I2053:I2116">AVERAGE(F2053,H2053)</f>
        <v>2.2199999999999998</v>
      </c>
    </row>
    <row r="2054" spans="2:9" ht="12.75">
      <c r="B2054">
        <v>2050</v>
      </c>
      <c r="C2054" s="136">
        <v>1.35</v>
      </c>
      <c r="D2054" s="136">
        <v>1.46</v>
      </c>
      <c r="E2054" s="136">
        <v>1.72</v>
      </c>
      <c r="F2054" s="136">
        <v>2.12</v>
      </c>
      <c r="G2054" s="136">
        <v>2.12</v>
      </c>
      <c r="H2054" s="136">
        <v>2.32</v>
      </c>
      <c r="I2054" s="135">
        <f t="shared" si="32"/>
        <v>2.2199999999999998</v>
      </c>
    </row>
    <row r="2055" spans="2:9" ht="12.75">
      <c r="B2055">
        <v>2051</v>
      </c>
      <c r="C2055" s="136">
        <v>1.35</v>
      </c>
      <c r="D2055" s="136">
        <v>1.46</v>
      </c>
      <c r="E2055" s="136">
        <v>1.72</v>
      </c>
      <c r="F2055" s="136">
        <v>2.12</v>
      </c>
      <c r="G2055" s="136">
        <v>2.12</v>
      </c>
      <c r="H2055" s="136">
        <v>2.32</v>
      </c>
      <c r="I2055" s="135">
        <f t="shared" si="32"/>
        <v>2.2199999999999998</v>
      </c>
    </row>
    <row r="2056" spans="2:9" ht="12.75">
      <c r="B2056">
        <v>2052</v>
      </c>
      <c r="C2056" s="136">
        <v>1.35</v>
      </c>
      <c r="D2056" s="136">
        <v>1.46</v>
      </c>
      <c r="E2056" s="136">
        <v>1.72</v>
      </c>
      <c r="F2056" s="136">
        <v>2.12</v>
      </c>
      <c r="G2056" s="136">
        <v>2.12</v>
      </c>
      <c r="H2056" s="136">
        <v>2.32</v>
      </c>
      <c r="I2056" s="135">
        <f t="shared" si="32"/>
        <v>2.2199999999999998</v>
      </c>
    </row>
    <row r="2057" spans="2:9" ht="12.75">
      <c r="B2057">
        <v>2053</v>
      </c>
      <c r="C2057" s="136">
        <v>1.35</v>
      </c>
      <c r="D2057" s="136">
        <v>1.46</v>
      </c>
      <c r="E2057" s="136">
        <v>1.72</v>
      </c>
      <c r="F2057" s="136">
        <v>2.12</v>
      </c>
      <c r="G2057" s="136">
        <v>2.12</v>
      </c>
      <c r="H2057" s="136">
        <v>2.32</v>
      </c>
      <c r="I2057" s="135">
        <f t="shared" si="32"/>
        <v>2.2199999999999998</v>
      </c>
    </row>
    <row r="2058" spans="2:9" ht="12.75">
      <c r="B2058">
        <v>2054</v>
      </c>
      <c r="C2058" s="136">
        <v>1.35</v>
      </c>
      <c r="D2058" s="136">
        <v>1.46</v>
      </c>
      <c r="E2058" s="136">
        <v>1.72</v>
      </c>
      <c r="F2058" s="136">
        <v>2.12</v>
      </c>
      <c r="G2058" s="136">
        <v>2.12</v>
      </c>
      <c r="H2058" s="136">
        <v>2.32</v>
      </c>
      <c r="I2058" s="135">
        <f t="shared" si="32"/>
        <v>2.2199999999999998</v>
      </c>
    </row>
    <row r="2059" spans="2:9" ht="12.75">
      <c r="B2059">
        <v>2055</v>
      </c>
      <c r="C2059" s="136">
        <v>1.35</v>
      </c>
      <c r="D2059" s="136">
        <v>1.46</v>
      </c>
      <c r="E2059" s="136">
        <v>1.72</v>
      </c>
      <c r="F2059" s="136">
        <v>2.12</v>
      </c>
      <c r="G2059" s="136">
        <v>2.12</v>
      </c>
      <c r="H2059" s="136">
        <v>2.32</v>
      </c>
      <c r="I2059" s="135">
        <f t="shared" si="32"/>
        <v>2.2199999999999998</v>
      </c>
    </row>
    <row r="2060" spans="2:9" ht="12.75">
      <c r="B2060">
        <v>2056</v>
      </c>
      <c r="C2060" s="136">
        <v>1.35</v>
      </c>
      <c r="D2060" s="136">
        <v>1.46</v>
      </c>
      <c r="E2060" s="136">
        <v>1.72</v>
      </c>
      <c r="F2060" s="136">
        <v>2.12</v>
      </c>
      <c r="G2060" s="136">
        <v>2.12</v>
      </c>
      <c r="H2060" s="136">
        <v>2.32</v>
      </c>
      <c r="I2060" s="135">
        <f t="shared" si="32"/>
        <v>2.2199999999999998</v>
      </c>
    </row>
    <row r="2061" spans="2:9" ht="12.75">
      <c r="B2061">
        <v>2057</v>
      </c>
      <c r="C2061" s="136">
        <v>1.35</v>
      </c>
      <c r="D2061" s="136">
        <v>1.46</v>
      </c>
      <c r="E2061" s="136">
        <v>1.72</v>
      </c>
      <c r="F2061" s="136">
        <v>2.12</v>
      </c>
      <c r="G2061" s="136">
        <v>2.12</v>
      </c>
      <c r="H2061" s="136">
        <v>2.32</v>
      </c>
      <c r="I2061" s="135">
        <f t="shared" si="32"/>
        <v>2.2199999999999998</v>
      </c>
    </row>
    <row r="2062" spans="2:9" ht="12.75">
      <c r="B2062">
        <v>2058</v>
      </c>
      <c r="C2062" s="136">
        <v>1.35</v>
      </c>
      <c r="D2062" s="136">
        <v>1.46</v>
      </c>
      <c r="E2062" s="136">
        <v>1.72</v>
      </c>
      <c r="F2062" s="136">
        <v>2.12</v>
      </c>
      <c r="G2062" s="136">
        <v>2.12</v>
      </c>
      <c r="H2062" s="136">
        <v>2.32</v>
      </c>
      <c r="I2062" s="135">
        <f t="shared" si="32"/>
        <v>2.2199999999999998</v>
      </c>
    </row>
    <row r="2063" spans="2:9" ht="12.75">
      <c r="B2063">
        <v>2059</v>
      </c>
      <c r="C2063" s="136">
        <v>1.35</v>
      </c>
      <c r="D2063" s="136">
        <v>1.46</v>
      </c>
      <c r="E2063" s="136">
        <v>1.72</v>
      </c>
      <c r="F2063" s="136">
        <v>2.12</v>
      </c>
      <c r="G2063" s="136">
        <v>2.12</v>
      </c>
      <c r="H2063" s="136">
        <v>2.32</v>
      </c>
      <c r="I2063" s="135">
        <f t="shared" si="32"/>
        <v>2.2199999999999998</v>
      </c>
    </row>
    <row r="2064" spans="2:9" ht="12.75">
      <c r="B2064">
        <v>2060</v>
      </c>
      <c r="C2064" s="136">
        <v>1.35</v>
      </c>
      <c r="D2064" s="136">
        <v>1.46</v>
      </c>
      <c r="E2064" s="136">
        <v>1.72</v>
      </c>
      <c r="F2064" s="136">
        <v>2.12</v>
      </c>
      <c r="G2064" s="136">
        <v>2.12</v>
      </c>
      <c r="H2064" s="136">
        <v>2.32</v>
      </c>
      <c r="I2064" s="135">
        <f t="shared" si="32"/>
        <v>2.2199999999999998</v>
      </c>
    </row>
    <row r="2065" spans="2:9" ht="12.75">
      <c r="B2065">
        <v>2061</v>
      </c>
      <c r="C2065" s="136">
        <v>1.35</v>
      </c>
      <c r="D2065" s="136">
        <v>1.46</v>
      </c>
      <c r="E2065" s="136">
        <v>1.72</v>
      </c>
      <c r="F2065" s="136">
        <v>2.12</v>
      </c>
      <c r="G2065" s="136">
        <v>2.12</v>
      </c>
      <c r="H2065" s="136">
        <v>2.32</v>
      </c>
      <c r="I2065" s="135">
        <f t="shared" si="32"/>
        <v>2.2199999999999998</v>
      </c>
    </row>
    <row r="2066" spans="2:9" ht="12.75">
      <c r="B2066">
        <v>2062</v>
      </c>
      <c r="C2066" s="136">
        <v>1.35</v>
      </c>
      <c r="D2066" s="136">
        <v>1.46</v>
      </c>
      <c r="E2066" s="136">
        <v>1.72</v>
      </c>
      <c r="F2066" s="136">
        <v>2.12</v>
      </c>
      <c r="G2066" s="136">
        <v>2.12</v>
      </c>
      <c r="H2066" s="136">
        <v>2.32</v>
      </c>
      <c r="I2066" s="135">
        <f t="shared" si="32"/>
        <v>2.2199999999999998</v>
      </c>
    </row>
    <row r="2067" spans="2:9" ht="12.75">
      <c r="B2067">
        <v>2063</v>
      </c>
      <c r="C2067" s="136">
        <v>1.35</v>
      </c>
      <c r="D2067" s="136">
        <v>1.46</v>
      </c>
      <c r="E2067" s="136">
        <v>1.72</v>
      </c>
      <c r="F2067" s="136">
        <v>2.12</v>
      </c>
      <c r="G2067" s="136">
        <v>2.12</v>
      </c>
      <c r="H2067" s="136">
        <v>2.32</v>
      </c>
      <c r="I2067" s="135">
        <f t="shared" si="32"/>
        <v>2.2199999999999998</v>
      </c>
    </row>
    <row r="2068" spans="2:9" ht="12.75">
      <c r="B2068">
        <v>2064</v>
      </c>
      <c r="C2068" s="136">
        <v>1.35</v>
      </c>
      <c r="D2068" s="136">
        <v>1.46</v>
      </c>
      <c r="E2068" s="136">
        <v>1.72</v>
      </c>
      <c r="F2068" s="136">
        <v>2.12</v>
      </c>
      <c r="G2068" s="136">
        <v>2.12</v>
      </c>
      <c r="H2068" s="136">
        <v>2.32</v>
      </c>
      <c r="I2068" s="135">
        <f t="shared" si="32"/>
        <v>2.2199999999999998</v>
      </c>
    </row>
    <row r="2069" spans="2:9" ht="12.75">
      <c r="B2069">
        <v>2065</v>
      </c>
      <c r="C2069" s="136">
        <v>1.35</v>
      </c>
      <c r="D2069" s="136">
        <v>1.46</v>
      </c>
      <c r="E2069" s="136">
        <v>1.72</v>
      </c>
      <c r="F2069" s="136">
        <v>2.12</v>
      </c>
      <c r="G2069" s="136">
        <v>2.12</v>
      </c>
      <c r="H2069" s="136">
        <v>2.32</v>
      </c>
      <c r="I2069" s="135">
        <f t="shared" si="32"/>
        <v>2.2199999999999998</v>
      </c>
    </row>
    <row r="2070" spans="2:9" ht="12.75">
      <c r="B2070">
        <v>2066</v>
      </c>
      <c r="C2070" s="136">
        <v>1.35</v>
      </c>
      <c r="D2070" s="136">
        <v>1.46</v>
      </c>
      <c r="E2070" s="136">
        <v>1.72</v>
      </c>
      <c r="F2070" s="136">
        <v>2.12</v>
      </c>
      <c r="G2070" s="136">
        <v>2.12</v>
      </c>
      <c r="H2070" s="136">
        <v>2.32</v>
      </c>
      <c r="I2070" s="135">
        <f t="shared" si="32"/>
        <v>2.2199999999999998</v>
      </c>
    </row>
    <row r="2071" spans="2:9" ht="12.75">
      <c r="B2071">
        <v>2067</v>
      </c>
      <c r="C2071" s="136">
        <v>1.35</v>
      </c>
      <c r="D2071" s="136">
        <v>1.46</v>
      </c>
      <c r="E2071" s="136">
        <v>1.72</v>
      </c>
      <c r="F2071" s="136">
        <v>2.12</v>
      </c>
      <c r="G2071" s="136">
        <v>2.12</v>
      </c>
      <c r="H2071" s="136">
        <v>2.32</v>
      </c>
      <c r="I2071" s="135">
        <f t="shared" si="32"/>
        <v>2.2199999999999998</v>
      </c>
    </row>
    <row r="2072" spans="2:9" ht="12.75">
      <c r="B2072">
        <v>2068</v>
      </c>
      <c r="C2072" s="136">
        <v>1.35</v>
      </c>
      <c r="D2072" s="136">
        <v>1.46</v>
      </c>
      <c r="E2072" s="136">
        <v>1.72</v>
      </c>
      <c r="F2072" s="136">
        <v>2.12</v>
      </c>
      <c r="G2072" s="136">
        <v>2.12</v>
      </c>
      <c r="H2072" s="136">
        <v>2.32</v>
      </c>
      <c r="I2072" s="135">
        <f t="shared" si="32"/>
        <v>2.2199999999999998</v>
      </c>
    </row>
    <row r="2073" spans="2:9" ht="12.75">
      <c r="B2073">
        <v>2069</v>
      </c>
      <c r="C2073" s="136">
        <v>1.35</v>
      </c>
      <c r="D2073" s="136">
        <v>1.46</v>
      </c>
      <c r="E2073" s="136">
        <v>1.72</v>
      </c>
      <c r="F2073" s="136">
        <v>2.12</v>
      </c>
      <c r="G2073" s="136">
        <v>2.12</v>
      </c>
      <c r="H2073" s="136">
        <v>2.32</v>
      </c>
      <c r="I2073" s="135">
        <f t="shared" si="32"/>
        <v>2.2199999999999998</v>
      </c>
    </row>
    <row r="2074" spans="2:9" ht="12.75">
      <c r="B2074">
        <v>2070</v>
      </c>
      <c r="C2074" s="136">
        <v>1.35</v>
      </c>
      <c r="D2074" s="136">
        <v>1.46</v>
      </c>
      <c r="E2074" s="136">
        <v>1.72</v>
      </c>
      <c r="F2074" s="136">
        <v>2.12</v>
      </c>
      <c r="G2074" s="136">
        <v>2.12</v>
      </c>
      <c r="H2074" s="136">
        <v>2.32</v>
      </c>
      <c r="I2074" s="135">
        <f t="shared" si="32"/>
        <v>2.2199999999999998</v>
      </c>
    </row>
    <row r="2075" spans="2:9" ht="12.75">
      <c r="B2075">
        <v>2071</v>
      </c>
      <c r="C2075" s="136">
        <v>1.35</v>
      </c>
      <c r="D2075" s="136">
        <v>1.46</v>
      </c>
      <c r="E2075" s="136">
        <v>1.72</v>
      </c>
      <c r="F2075" s="136">
        <v>2.12</v>
      </c>
      <c r="G2075" s="136">
        <v>2.12</v>
      </c>
      <c r="H2075" s="136">
        <v>2.32</v>
      </c>
      <c r="I2075" s="135">
        <f t="shared" si="32"/>
        <v>2.2199999999999998</v>
      </c>
    </row>
    <row r="2076" spans="2:9" ht="12.75">
      <c r="B2076">
        <v>2072</v>
      </c>
      <c r="C2076" s="136">
        <v>1.35</v>
      </c>
      <c r="D2076" s="136">
        <v>1.46</v>
      </c>
      <c r="E2076" s="136">
        <v>1.72</v>
      </c>
      <c r="F2076" s="136">
        <v>2.12</v>
      </c>
      <c r="G2076" s="136">
        <v>2.12</v>
      </c>
      <c r="H2076" s="136">
        <v>2.32</v>
      </c>
      <c r="I2076" s="135">
        <f t="shared" si="32"/>
        <v>2.2199999999999998</v>
      </c>
    </row>
    <row r="2077" spans="2:9" ht="12.75">
      <c r="B2077">
        <v>2073</v>
      </c>
      <c r="C2077" s="136">
        <v>1.35</v>
      </c>
      <c r="D2077" s="136">
        <v>1.46</v>
      </c>
      <c r="E2077" s="136">
        <v>1.72</v>
      </c>
      <c r="F2077" s="136">
        <v>2.12</v>
      </c>
      <c r="G2077" s="136">
        <v>2.12</v>
      </c>
      <c r="H2077" s="136">
        <v>2.32</v>
      </c>
      <c r="I2077" s="135">
        <f t="shared" si="32"/>
        <v>2.2199999999999998</v>
      </c>
    </row>
    <row r="2078" spans="2:9" ht="12.75">
      <c r="B2078">
        <v>2074</v>
      </c>
      <c r="C2078" s="136">
        <v>1.35</v>
      </c>
      <c r="D2078" s="136">
        <v>1.46</v>
      </c>
      <c r="E2078" s="136">
        <v>1.72</v>
      </c>
      <c r="F2078" s="136">
        <v>2.12</v>
      </c>
      <c r="G2078" s="136">
        <v>2.12</v>
      </c>
      <c r="H2078" s="136">
        <v>2.32</v>
      </c>
      <c r="I2078" s="135">
        <f t="shared" si="32"/>
        <v>2.2199999999999998</v>
      </c>
    </row>
    <row r="2079" spans="2:9" ht="12.75">
      <c r="B2079">
        <v>2075</v>
      </c>
      <c r="C2079" s="136">
        <v>1.35</v>
      </c>
      <c r="D2079" s="136">
        <v>1.46</v>
      </c>
      <c r="E2079" s="136">
        <v>1.72</v>
      </c>
      <c r="F2079" s="136">
        <v>2.12</v>
      </c>
      <c r="G2079" s="136">
        <v>2.12</v>
      </c>
      <c r="H2079" s="136">
        <v>2.32</v>
      </c>
      <c r="I2079" s="135">
        <f t="shared" si="32"/>
        <v>2.2199999999999998</v>
      </c>
    </row>
    <row r="2080" spans="2:9" ht="12.75">
      <c r="B2080">
        <v>2076</v>
      </c>
      <c r="C2080" s="136">
        <v>1.35</v>
      </c>
      <c r="D2080" s="136">
        <v>1.46</v>
      </c>
      <c r="E2080" s="136">
        <v>1.72</v>
      </c>
      <c r="F2080" s="136">
        <v>2.12</v>
      </c>
      <c r="G2080" s="136">
        <v>2.12</v>
      </c>
      <c r="H2080" s="136">
        <v>2.32</v>
      </c>
      <c r="I2080" s="135">
        <f t="shared" si="32"/>
        <v>2.2199999999999998</v>
      </c>
    </row>
    <row r="2081" spans="2:9" ht="12.75">
      <c r="B2081">
        <v>2077</v>
      </c>
      <c r="C2081" s="136">
        <v>1.35</v>
      </c>
      <c r="D2081" s="136">
        <v>1.46</v>
      </c>
      <c r="E2081" s="136">
        <v>1.72</v>
      </c>
      <c r="F2081" s="136">
        <v>2.12</v>
      </c>
      <c r="G2081" s="136">
        <v>2.12</v>
      </c>
      <c r="H2081" s="136">
        <v>2.32</v>
      </c>
      <c r="I2081" s="135">
        <f t="shared" si="32"/>
        <v>2.2199999999999998</v>
      </c>
    </row>
    <row r="2082" spans="2:9" ht="12.75">
      <c r="B2082">
        <v>2078</v>
      </c>
      <c r="C2082" s="136">
        <v>1.35</v>
      </c>
      <c r="D2082" s="136">
        <v>1.46</v>
      </c>
      <c r="E2082" s="136">
        <v>1.72</v>
      </c>
      <c r="F2082" s="136">
        <v>2.12</v>
      </c>
      <c r="G2082" s="136">
        <v>2.12</v>
      </c>
      <c r="H2082" s="136">
        <v>2.32</v>
      </c>
      <c r="I2082" s="135">
        <f t="shared" si="32"/>
        <v>2.2199999999999998</v>
      </c>
    </row>
    <row r="2083" spans="2:9" ht="12.75">
      <c r="B2083">
        <v>2079</v>
      </c>
      <c r="C2083" s="136">
        <v>1.35</v>
      </c>
      <c r="D2083" s="136">
        <v>1.46</v>
      </c>
      <c r="E2083" s="136">
        <v>1.72</v>
      </c>
      <c r="F2083" s="136">
        <v>2.12</v>
      </c>
      <c r="G2083" s="136">
        <v>2.12</v>
      </c>
      <c r="H2083" s="136">
        <v>2.32</v>
      </c>
      <c r="I2083" s="135">
        <f t="shared" si="32"/>
        <v>2.2199999999999998</v>
      </c>
    </row>
    <row r="2084" spans="2:9" ht="12.75">
      <c r="B2084">
        <v>2080</v>
      </c>
      <c r="C2084" s="136">
        <v>1.35</v>
      </c>
      <c r="D2084" s="136">
        <v>1.46</v>
      </c>
      <c r="E2084" s="136">
        <v>1.72</v>
      </c>
      <c r="F2084" s="136">
        <v>2.12</v>
      </c>
      <c r="G2084" s="136">
        <v>2.12</v>
      </c>
      <c r="H2084" s="136">
        <v>2.32</v>
      </c>
      <c r="I2084" s="135">
        <f t="shared" si="32"/>
        <v>2.2199999999999998</v>
      </c>
    </row>
    <row r="2085" spans="2:9" ht="12.75">
      <c r="B2085">
        <v>2081</v>
      </c>
      <c r="C2085" s="136">
        <v>1.35</v>
      </c>
      <c r="D2085" s="136">
        <v>1.46</v>
      </c>
      <c r="E2085" s="136">
        <v>1.72</v>
      </c>
      <c r="F2085" s="136">
        <v>2.12</v>
      </c>
      <c r="G2085" s="136">
        <v>2.12</v>
      </c>
      <c r="H2085" s="136">
        <v>2.32</v>
      </c>
      <c r="I2085" s="135">
        <f t="shared" si="32"/>
        <v>2.2199999999999998</v>
      </c>
    </row>
    <row r="2086" spans="2:9" ht="12.75">
      <c r="B2086">
        <v>2082</v>
      </c>
      <c r="C2086" s="136">
        <v>1.35</v>
      </c>
      <c r="D2086" s="136">
        <v>1.46</v>
      </c>
      <c r="E2086" s="136">
        <v>1.72</v>
      </c>
      <c r="F2086" s="136">
        <v>2.12</v>
      </c>
      <c r="G2086" s="136">
        <v>2.12</v>
      </c>
      <c r="H2086" s="136">
        <v>2.32</v>
      </c>
      <c r="I2086" s="135">
        <f t="shared" si="32"/>
        <v>2.2199999999999998</v>
      </c>
    </row>
    <row r="2087" spans="2:9" ht="12.75">
      <c r="B2087">
        <v>2083</v>
      </c>
      <c r="C2087" s="136">
        <v>1.35</v>
      </c>
      <c r="D2087" s="136">
        <v>1.46</v>
      </c>
      <c r="E2087" s="136">
        <v>1.72</v>
      </c>
      <c r="F2087" s="136">
        <v>2.12</v>
      </c>
      <c r="G2087" s="136">
        <v>2.12</v>
      </c>
      <c r="H2087" s="136">
        <v>2.32</v>
      </c>
      <c r="I2087" s="135">
        <f t="shared" si="32"/>
        <v>2.2199999999999998</v>
      </c>
    </row>
    <row r="2088" spans="2:9" ht="12.75">
      <c r="B2088">
        <v>2084</v>
      </c>
      <c r="C2088" s="136">
        <v>1.35</v>
      </c>
      <c r="D2088" s="136">
        <v>1.46</v>
      </c>
      <c r="E2088" s="136">
        <v>1.72</v>
      </c>
      <c r="F2088" s="136">
        <v>2.12</v>
      </c>
      <c r="G2088" s="136">
        <v>2.12</v>
      </c>
      <c r="H2088" s="136">
        <v>2.32</v>
      </c>
      <c r="I2088" s="135">
        <f t="shared" si="32"/>
        <v>2.2199999999999998</v>
      </c>
    </row>
    <row r="2089" spans="2:9" ht="12.75">
      <c r="B2089">
        <v>2085</v>
      </c>
      <c r="C2089" s="136">
        <v>1.35</v>
      </c>
      <c r="D2089" s="136">
        <v>1.46</v>
      </c>
      <c r="E2089" s="136">
        <v>1.72</v>
      </c>
      <c r="F2089" s="136">
        <v>2.12</v>
      </c>
      <c r="G2089" s="136">
        <v>2.12</v>
      </c>
      <c r="H2089" s="136">
        <v>2.32</v>
      </c>
      <c r="I2089" s="135">
        <f t="shared" si="32"/>
        <v>2.2199999999999998</v>
      </c>
    </row>
    <row r="2090" spans="2:9" ht="12.75">
      <c r="B2090">
        <v>2086</v>
      </c>
      <c r="C2090" s="136">
        <v>1.35</v>
      </c>
      <c r="D2090" s="136">
        <v>1.46</v>
      </c>
      <c r="E2090" s="136">
        <v>1.72</v>
      </c>
      <c r="F2090" s="136">
        <v>2.12</v>
      </c>
      <c r="G2090" s="136">
        <v>2.12</v>
      </c>
      <c r="H2090" s="136">
        <v>2.32</v>
      </c>
      <c r="I2090" s="135">
        <f t="shared" si="32"/>
        <v>2.2199999999999998</v>
      </c>
    </row>
    <row r="2091" spans="2:9" ht="12.75">
      <c r="B2091">
        <v>2087</v>
      </c>
      <c r="C2091" s="136">
        <v>1.35</v>
      </c>
      <c r="D2091" s="136">
        <v>1.46</v>
      </c>
      <c r="E2091" s="136">
        <v>1.72</v>
      </c>
      <c r="F2091" s="136">
        <v>2.12</v>
      </c>
      <c r="G2091" s="136">
        <v>2.12</v>
      </c>
      <c r="H2091" s="136">
        <v>2.32</v>
      </c>
      <c r="I2091" s="135">
        <f t="shared" si="32"/>
        <v>2.2199999999999998</v>
      </c>
    </row>
    <row r="2092" spans="2:9" ht="12.75">
      <c r="B2092">
        <v>2088</v>
      </c>
      <c r="C2092" s="136">
        <v>1.35</v>
      </c>
      <c r="D2092" s="136">
        <v>1.46</v>
      </c>
      <c r="E2092" s="136">
        <v>1.72</v>
      </c>
      <c r="F2092" s="136">
        <v>2.12</v>
      </c>
      <c r="G2092" s="136">
        <v>2.12</v>
      </c>
      <c r="H2092" s="136">
        <v>2.32</v>
      </c>
      <c r="I2092" s="135">
        <f t="shared" si="32"/>
        <v>2.2199999999999998</v>
      </c>
    </row>
    <row r="2093" spans="2:9" ht="12.75">
      <c r="B2093">
        <v>2089</v>
      </c>
      <c r="C2093" s="136">
        <v>1.35</v>
      </c>
      <c r="D2093" s="136">
        <v>1.46</v>
      </c>
      <c r="E2093" s="136">
        <v>1.72</v>
      </c>
      <c r="F2093" s="136">
        <v>2.12</v>
      </c>
      <c r="G2093" s="136">
        <v>2.12</v>
      </c>
      <c r="H2093" s="136">
        <v>2.32</v>
      </c>
      <c r="I2093" s="135">
        <f t="shared" si="32"/>
        <v>2.2199999999999998</v>
      </c>
    </row>
    <row r="2094" spans="2:9" ht="12.75">
      <c r="B2094">
        <v>2090</v>
      </c>
      <c r="C2094" s="136">
        <v>1.35</v>
      </c>
      <c r="D2094" s="136">
        <v>1.46</v>
      </c>
      <c r="E2094" s="136">
        <v>1.72</v>
      </c>
      <c r="F2094" s="136">
        <v>2.12</v>
      </c>
      <c r="G2094" s="136">
        <v>2.12</v>
      </c>
      <c r="H2094" s="136">
        <v>2.32</v>
      </c>
      <c r="I2094" s="135">
        <f t="shared" si="32"/>
        <v>2.2199999999999998</v>
      </c>
    </row>
    <row r="2095" spans="2:9" ht="12.75">
      <c r="B2095">
        <v>2091</v>
      </c>
      <c r="C2095" s="136">
        <v>1.35</v>
      </c>
      <c r="D2095" s="136">
        <v>1.46</v>
      </c>
      <c r="E2095" s="136">
        <v>1.72</v>
      </c>
      <c r="F2095" s="136">
        <v>2.12</v>
      </c>
      <c r="G2095" s="136">
        <v>2.12</v>
      </c>
      <c r="H2095" s="136">
        <v>2.32</v>
      </c>
      <c r="I2095" s="135">
        <f t="shared" si="32"/>
        <v>2.2199999999999998</v>
      </c>
    </row>
    <row r="2096" spans="2:9" ht="12.75">
      <c r="B2096">
        <v>2092</v>
      </c>
      <c r="C2096" s="136">
        <v>1.35</v>
      </c>
      <c r="D2096" s="136">
        <v>1.46</v>
      </c>
      <c r="E2096" s="136">
        <v>1.72</v>
      </c>
      <c r="F2096" s="136">
        <v>2.12</v>
      </c>
      <c r="G2096" s="136">
        <v>2.12</v>
      </c>
      <c r="H2096" s="136">
        <v>2.32</v>
      </c>
      <c r="I2096" s="135">
        <f t="shared" si="32"/>
        <v>2.2199999999999998</v>
      </c>
    </row>
    <row r="2097" spans="2:9" ht="12.75">
      <c r="B2097">
        <v>2093</v>
      </c>
      <c r="C2097" s="136">
        <v>1.35</v>
      </c>
      <c r="D2097" s="136">
        <v>1.46</v>
      </c>
      <c r="E2097" s="136">
        <v>1.72</v>
      </c>
      <c r="F2097" s="136">
        <v>2.12</v>
      </c>
      <c r="G2097" s="136">
        <v>2.12</v>
      </c>
      <c r="H2097" s="136">
        <v>2.32</v>
      </c>
      <c r="I2097" s="135">
        <f t="shared" si="32"/>
        <v>2.2199999999999998</v>
      </c>
    </row>
    <row r="2098" spans="2:9" ht="12.75">
      <c r="B2098">
        <v>2094</v>
      </c>
      <c r="C2098" s="136">
        <v>1.35</v>
      </c>
      <c r="D2098" s="136">
        <v>1.46</v>
      </c>
      <c r="E2098" s="136">
        <v>1.72</v>
      </c>
      <c r="F2098" s="136">
        <v>2.12</v>
      </c>
      <c r="G2098" s="136">
        <v>2.12</v>
      </c>
      <c r="H2098" s="136">
        <v>2.32</v>
      </c>
      <c r="I2098" s="135">
        <f t="shared" si="32"/>
        <v>2.2199999999999998</v>
      </c>
    </row>
    <row r="2099" spans="2:9" ht="12.75">
      <c r="B2099">
        <v>2095</v>
      </c>
      <c r="C2099" s="136">
        <v>1.35</v>
      </c>
      <c r="D2099" s="136">
        <v>1.46</v>
      </c>
      <c r="E2099" s="136">
        <v>1.72</v>
      </c>
      <c r="F2099" s="136">
        <v>2.12</v>
      </c>
      <c r="G2099" s="136">
        <v>2.12</v>
      </c>
      <c r="H2099" s="136">
        <v>2.32</v>
      </c>
      <c r="I2099" s="135">
        <f t="shared" si="32"/>
        <v>2.2199999999999998</v>
      </c>
    </row>
    <row r="2100" spans="2:9" ht="12.75">
      <c r="B2100">
        <v>2096</v>
      </c>
      <c r="C2100" s="136">
        <v>1.35</v>
      </c>
      <c r="D2100" s="136">
        <v>1.46</v>
      </c>
      <c r="E2100" s="136">
        <v>1.72</v>
      </c>
      <c r="F2100" s="136">
        <v>2.12</v>
      </c>
      <c r="G2100" s="136">
        <v>2.12</v>
      </c>
      <c r="H2100" s="136">
        <v>2.32</v>
      </c>
      <c r="I2100" s="135">
        <f t="shared" si="32"/>
        <v>2.2199999999999998</v>
      </c>
    </row>
    <row r="2101" spans="2:9" ht="12.75">
      <c r="B2101">
        <v>2097</v>
      </c>
      <c r="C2101" s="136">
        <v>1.35</v>
      </c>
      <c r="D2101" s="136">
        <v>1.46</v>
      </c>
      <c r="E2101" s="136">
        <v>1.72</v>
      </c>
      <c r="F2101" s="136">
        <v>2.12</v>
      </c>
      <c r="G2101" s="136">
        <v>2.12</v>
      </c>
      <c r="H2101" s="136">
        <v>2.32</v>
      </c>
      <c r="I2101" s="135">
        <f t="shared" si="32"/>
        <v>2.2199999999999998</v>
      </c>
    </row>
    <row r="2102" spans="2:9" ht="12.75">
      <c r="B2102">
        <v>2098</v>
      </c>
      <c r="C2102" s="136">
        <v>1.35</v>
      </c>
      <c r="D2102" s="136">
        <v>1.46</v>
      </c>
      <c r="E2102" s="136">
        <v>1.72</v>
      </c>
      <c r="F2102" s="136">
        <v>2.12</v>
      </c>
      <c r="G2102" s="136">
        <v>2.12</v>
      </c>
      <c r="H2102" s="136">
        <v>2.32</v>
      </c>
      <c r="I2102" s="135">
        <f t="shared" si="32"/>
        <v>2.2199999999999998</v>
      </c>
    </row>
    <row r="2103" spans="2:9" ht="12.75">
      <c r="B2103">
        <v>2099</v>
      </c>
      <c r="C2103" s="136">
        <v>1.35</v>
      </c>
      <c r="D2103" s="136">
        <v>1.46</v>
      </c>
      <c r="E2103" s="136">
        <v>1.72</v>
      </c>
      <c r="F2103" s="136">
        <v>2.12</v>
      </c>
      <c r="G2103" s="136">
        <v>2.12</v>
      </c>
      <c r="H2103" s="136">
        <v>2.32</v>
      </c>
      <c r="I2103" s="135">
        <f t="shared" si="32"/>
        <v>2.2199999999999998</v>
      </c>
    </row>
    <row r="2104" spans="2:9" ht="12.75">
      <c r="B2104">
        <v>2100</v>
      </c>
      <c r="C2104" s="136">
        <v>1.35</v>
      </c>
      <c r="D2104" s="136">
        <v>1.46</v>
      </c>
      <c r="E2104" s="136">
        <v>1.72</v>
      </c>
      <c r="F2104" s="136">
        <v>2.12</v>
      </c>
      <c r="G2104" s="136">
        <v>2.12</v>
      </c>
      <c r="H2104" s="136">
        <v>2.32</v>
      </c>
      <c r="I2104" s="135">
        <f t="shared" si="32"/>
        <v>2.2199999999999998</v>
      </c>
    </row>
    <row r="2105" spans="2:9" ht="12.75">
      <c r="B2105">
        <v>2101</v>
      </c>
      <c r="C2105" s="136">
        <v>1.35</v>
      </c>
      <c r="D2105" s="136">
        <v>1.46</v>
      </c>
      <c r="E2105" s="136">
        <v>1.72</v>
      </c>
      <c r="F2105" s="136">
        <v>2.12</v>
      </c>
      <c r="G2105" s="136">
        <v>2.12</v>
      </c>
      <c r="H2105" s="136">
        <v>2.32</v>
      </c>
      <c r="I2105" s="135">
        <f t="shared" si="32"/>
        <v>2.2199999999999998</v>
      </c>
    </row>
    <row r="2106" spans="2:9" ht="12.75">
      <c r="B2106">
        <v>2102</v>
      </c>
      <c r="C2106" s="136">
        <v>1.35</v>
      </c>
      <c r="D2106" s="136">
        <v>1.46</v>
      </c>
      <c r="E2106" s="136">
        <v>1.72</v>
      </c>
      <c r="F2106" s="136">
        <v>2.12</v>
      </c>
      <c r="G2106" s="136">
        <v>2.12</v>
      </c>
      <c r="H2106" s="136">
        <v>2.32</v>
      </c>
      <c r="I2106" s="135">
        <f t="shared" si="32"/>
        <v>2.2199999999999998</v>
      </c>
    </row>
    <row r="2107" spans="2:9" ht="12.75">
      <c r="B2107">
        <v>2103</v>
      </c>
      <c r="C2107" s="136">
        <v>1.35</v>
      </c>
      <c r="D2107" s="136">
        <v>1.46</v>
      </c>
      <c r="E2107" s="136">
        <v>1.72</v>
      </c>
      <c r="F2107" s="136">
        <v>2.12</v>
      </c>
      <c r="G2107" s="136">
        <v>2.12</v>
      </c>
      <c r="H2107" s="136">
        <v>2.32</v>
      </c>
      <c r="I2107" s="135">
        <f t="shared" si="32"/>
        <v>2.2199999999999998</v>
      </c>
    </row>
    <row r="2108" spans="2:9" ht="12.75">
      <c r="B2108">
        <v>2104</v>
      </c>
      <c r="C2108" s="136">
        <v>1.35</v>
      </c>
      <c r="D2108" s="136">
        <v>1.46</v>
      </c>
      <c r="E2108" s="136">
        <v>1.72</v>
      </c>
      <c r="F2108" s="136">
        <v>2.12</v>
      </c>
      <c r="G2108" s="136">
        <v>2.12</v>
      </c>
      <c r="H2108" s="136">
        <v>2.32</v>
      </c>
      <c r="I2108" s="135">
        <f t="shared" si="32"/>
        <v>2.2199999999999998</v>
      </c>
    </row>
    <row r="2109" spans="2:9" ht="12.75">
      <c r="B2109">
        <v>2105</v>
      </c>
      <c r="C2109" s="136">
        <v>1.35</v>
      </c>
      <c r="D2109" s="136">
        <v>1.46</v>
      </c>
      <c r="E2109" s="136">
        <v>1.72</v>
      </c>
      <c r="F2109" s="136">
        <v>2.12</v>
      </c>
      <c r="G2109" s="136">
        <v>2.12</v>
      </c>
      <c r="H2109" s="136">
        <v>2.32</v>
      </c>
      <c r="I2109" s="135">
        <f t="shared" si="32"/>
        <v>2.2199999999999998</v>
      </c>
    </row>
    <row r="2110" spans="2:9" ht="12.75">
      <c r="B2110">
        <v>2106</v>
      </c>
      <c r="C2110" s="136">
        <v>1.35</v>
      </c>
      <c r="D2110" s="136">
        <v>1.46</v>
      </c>
      <c r="E2110" s="136">
        <v>1.72</v>
      </c>
      <c r="F2110" s="136">
        <v>2.12</v>
      </c>
      <c r="G2110" s="136">
        <v>2.12</v>
      </c>
      <c r="H2110" s="136">
        <v>2.32</v>
      </c>
      <c r="I2110" s="135">
        <f t="shared" si="32"/>
        <v>2.2199999999999998</v>
      </c>
    </row>
    <row r="2111" spans="2:9" ht="12.75">
      <c r="B2111">
        <v>2107</v>
      </c>
      <c r="C2111" s="136">
        <v>1.35</v>
      </c>
      <c r="D2111" s="136">
        <v>1.46</v>
      </c>
      <c r="E2111" s="136">
        <v>1.72</v>
      </c>
      <c r="F2111" s="136">
        <v>2.12</v>
      </c>
      <c r="G2111" s="136">
        <v>2.12</v>
      </c>
      <c r="H2111" s="136">
        <v>2.32</v>
      </c>
      <c r="I2111" s="135">
        <f t="shared" si="32"/>
        <v>2.2199999999999998</v>
      </c>
    </row>
    <row r="2112" spans="2:9" ht="12.75">
      <c r="B2112">
        <v>2108</v>
      </c>
      <c r="C2112" s="136">
        <v>1.35</v>
      </c>
      <c r="D2112" s="136">
        <v>1.46</v>
      </c>
      <c r="E2112" s="136">
        <v>1.72</v>
      </c>
      <c r="F2112" s="136">
        <v>2.12</v>
      </c>
      <c r="G2112" s="136">
        <v>2.12</v>
      </c>
      <c r="H2112" s="136">
        <v>2.32</v>
      </c>
      <c r="I2112" s="135">
        <f t="shared" si="32"/>
        <v>2.2199999999999998</v>
      </c>
    </row>
    <row r="2113" spans="2:9" ht="12.75">
      <c r="B2113">
        <v>2109</v>
      </c>
      <c r="C2113" s="136">
        <v>1.35</v>
      </c>
      <c r="D2113" s="136">
        <v>1.46</v>
      </c>
      <c r="E2113" s="136">
        <v>1.72</v>
      </c>
      <c r="F2113" s="136">
        <v>2.12</v>
      </c>
      <c r="G2113" s="136">
        <v>2.12</v>
      </c>
      <c r="H2113" s="136">
        <v>2.32</v>
      </c>
      <c r="I2113" s="135">
        <f t="shared" si="32"/>
        <v>2.2199999999999998</v>
      </c>
    </row>
    <row r="2114" spans="2:9" ht="12.75">
      <c r="B2114">
        <v>2110</v>
      </c>
      <c r="C2114" s="136">
        <v>1.35</v>
      </c>
      <c r="D2114" s="136">
        <v>1.46</v>
      </c>
      <c r="E2114" s="136">
        <v>1.72</v>
      </c>
      <c r="F2114" s="136">
        <v>2.12</v>
      </c>
      <c r="G2114" s="136">
        <v>2.12</v>
      </c>
      <c r="H2114" s="136">
        <v>2.32</v>
      </c>
      <c r="I2114" s="135">
        <f t="shared" si="32"/>
        <v>2.2199999999999998</v>
      </c>
    </row>
    <row r="2115" spans="2:9" ht="12.75">
      <c r="B2115">
        <v>2111</v>
      </c>
      <c r="C2115" s="136">
        <v>1.35</v>
      </c>
      <c r="D2115" s="136">
        <v>1.46</v>
      </c>
      <c r="E2115" s="136">
        <v>1.72</v>
      </c>
      <c r="F2115" s="136">
        <v>2.12</v>
      </c>
      <c r="G2115" s="136">
        <v>2.12</v>
      </c>
      <c r="H2115" s="136">
        <v>2.32</v>
      </c>
      <c r="I2115" s="135">
        <f t="shared" si="32"/>
        <v>2.2199999999999998</v>
      </c>
    </row>
    <row r="2116" spans="2:9" ht="12.75">
      <c r="B2116">
        <v>2112</v>
      </c>
      <c r="C2116" s="136">
        <v>1.35</v>
      </c>
      <c r="D2116" s="136">
        <v>1.46</v>
      </c>
      <c r="E2116" s="136">
        <v>1.72</v>
      </c>
      <c r="F2116" s="136">
        <v>2.12</v>
      </c>
      <c r="G2116" s="136">
        <v>2.12</v>
      </c>
      <c r="H2116" s="136">
        <v>2.32</v>
      </c>
      <c r="I2116" s="135">
        <f t="shared" si="32"/>
        <v>2.2199999999999998</v>
      </c>
    </row>
    <row r="2117" spans="2:9" ht="12.75">
      <c r="B2117">
        <v>2113</v>
      </c>
      <c r="C2117" s="136">
        <v>1.35</v>
      </c>
      <c r="D2117" s="136">
        <v>1.46</v>
      </c>
      <c r="E2117" s="136">
        <v>1.72</v>
      </c>
      <c r="F2117" s="136">
        <v>2.12</v>
      </c>
      <c r="G2117" s="136">
        <v>2.12</v>
      </c>
      <c r="H2117" s="136">
        <v>2.32</v>
      </c>
      <c r="I2117" s="135">
        <f aca="true" t="shared" si="33" ref="I2117:I2180">AVERAGE(F2117,H2117)</f>
        <v>2.2199999999999998</v>
      </c>
    </row>
    <row r="2118" spans="2:9" ht="12.75">
      <c r="B2118">
        <v>2114</v>
      </c>
      <c r="C2118" s="136">
        <v>1.35</v>
      </c>
      <c r="D2118" s="136">
        <v>1.46</v>
      </c>
      <c r="E2118" s="136">
        <v>1.72</v>
      </c>
      <c r="F2118" s="136">
        <v>2.12</v>
      </c>
      <c r="G2118" s="136">
        <v>2.12</v>
      </c>
      <c r="H2118" s="136">
        <v>2.32</v>
      </c>
      <c r="I2118" s="135">
        <f t="shared" si="33"/>
        <v>2.2199999999999998</v>
      </c>
    </row>
    <row r="2119" spans="2:9" ht="12.75">
      <c r="B2119">
        <v>2115</v>
      </c>
      <c r="C2119" s="136">
        <v>1.35</v>
      </c>
      <c r="D2119" s="136">
        <v>1.46</v>
      </c>
      <c r="E2119" s="136">
        <v>1.72</v>
      </c>
      <c r="F2119" s="136">
        <v>2.12</v>
      </c>
      <c r="G2119" s="136">
        <v>2.12</v>
      </c>
      <c r="H2119" s="136">
        <v>2.32</v>
      </c>
      <c r="I2119" s="135">
        <f t="shared" si="33"/>
        <v>2.2199999999999998</v>
      </c>
    </row>
    <row r="2120" spans="2:9" ht="12.75">
      <c r="B2120">
        <v>2116</v>
      </c>
      <c r="C2120" s="136">
        <v>1.35</v>
      </c>
      <c r="D2120" s="136">
        <v>1.46</v>
      </c>
      <c r="E2120" s="136">
        <v>1.72</v>
      </c>
      <c r="F2120" s="136">
        <v>2.12</v>
      </c>
      <c r="G2120" s="136">
        <v>2.12</v>
      </c>
      <c r="H2120" s="136">
        <v>2.32</v>
      </c>
      <c r="I2120" s="135">
        <f t="shared" si="33"/>
        <v>2.2199999999999998</v>
      </c>
    </row>
    <row r="2121" spans="2:9" ht="12.75">
      <c r="B2121">
        <v>2117</v>
      </c>
      <c r="C2121" s="136">
        <v>1.35</v>
      </c>
      <c r="D2121" s="136">
        <v>1.46</v>
      </c>
      <c r="E2121" s="136">
        <v>1.72</v>
      </c>
      <c r="F2121" s="136">
        <v>2.12</v>
      </c>
      <c r="G2121" s="136">
        <v>2.12</v>
      </c>
      <c r="H2121" s="136">
        <v>2.32</v>
      </c>
      <c r="I2121" s="135">
        <f t="shared" si="33"/>
        <v>2.2199999999999998</v>
      </c>
    </row>
    <row r="2122" spans="2:9" ht="12.75">
      <c r="B2122">
        <v>2118</v>
      </c>
      <c r="C2122" s="136">
        <v>1.35</v>
      </c>
      <c r="D2122" s="136">
        <v>1.46</v>
      </c>
      <c r="E2122" s="136">
        <v>1.72</v>
      </c>
      <c r="F2122" s="136">
        <v>2.12</v>
      </c>
      <c r="G2122" s="136">
        <v>2.12</v>
      </c>
      <c r="H2122" s="136">
        <v>2.32</v>
      </c>
      <c r="I2122" s="135">
        <f t="shared" si="33"/>
        <v>2.2199999999999998</v>
      </c>
    </row>
    <row r="2123" spans="2:9" ht="12.75">
      <c r="B2123">
        <v>2119</v>
      </c>
      <c r="C2123" s="136">
        <v>1.35</v>
      </c>
      <c r="D2123" s="136">
        <v>1.46</v>
      </c>
      <c r="E2123" s="136">
        <v>1.72</v>
      </c>
      <c r="F2123" s="136">
        <v>2.12</v>
      </c>
      <c r="G2123" s="136">
        <v>2.12</v>
      </c>
      <c r="H2123" s="136">
        <v>2.32</v>
      </c>
      <c r="I2123" s="135">
        <f t="shared" si="33"/>
        <v>2.2199999999999998</v>
      </c>
    </row>
    <row r="2124" spans="2:9" ht="12.75">
      <c r="B2124">
        <v>2120</v>
      </c>
      <c r="C2124" s="136">
        <v>1.35</v>
      </c>
      <c r="D2124" s="136">
        <v>1.46</v>
      </c>
      <c r="E2124" s="136">
        <v>1.72</v>
      </c>
      <c r="F2124" s="136">
        <v>2.12</v>
      </c>
      <c r="G2124" s="136">
        <v>2.12</v>
      </c>
      <c r="H2124" s="136">
        <v>2.32</v>
      </c>
      <c r="I2124" s="135">
        <f t="shared" si="33"/>
        <v>2.2199999999999998</v>
      </c>
    </row>
    <row r="2125" spans="2:9" ht="12.75">
      <c r="B2125">
        <v>2121</v>
      </c>
      <c r="C2125" s="136">
        <v>1.35</v>
      </c>
      <c r="D2125" s="136">
        <v>1.46</v>
      </c>
      <c r="E2125" s="136">
        <v>1.72</v>
      </c>
      <c r="F2125" s="136">
        <v>2.12</v>
      </c>
      <c r="G2125" s="136">
        <v>2.12</v>
      </c>
      <c r="H2125" s="136">
        <v>2.32</v>
      </c>
      <c r="I2125" s="135">
        <f t="shared" si="33"/>
        <v>2.2199999999999998</v>
      </c>
    </row>
    <row r="2126" spans="2:9" ht="12.75">
      <c r="B2126">
        <v>2122</v>
      </c>
      <c r="C2126" s="136">
        <v>1.35</v>
      </c>
      <c r="D2126" s="136">
        <v>1.46</v>
      </c>
      <c r="E2126" s="136">
        <v>1.72</v>
      </c>
      <c r="F2126" s="136">
        <v>2.12</v>
      </c>
      <c r="G2126" s="136">
        <v>2.12</v>
      </c>
      <c r="H2126" s="136">
        <v>2.32</v>
      </c>
      <c r="I2126" s="135">
        <f t="shared" si="33"/>
        <v>2.2199999999999998</v>
      </c>
    </row>
    <row r="2127" spans="2:9" ht="12.75">
      <c r="B2127">
        <v>2123</v>
      </c>
      <c r="C2127" s="136">
        <v>1.35</v>
      </c>
      <c r="D2127" s="136">
        <v>1.46</v>
      </c>
      <c r="E2127" s="136">
        <v>1.72</v>
      </c>
      <c r="F2127" s="136">
        <v>2.12</v>
      </c>
      <c r="G2127" s="136">
        <v>2.12</v>
      </c>
      <c r="H2127" s="136">
        <v>2.32</v>
      </c>
      <c r="I2127" s="135">
        <f t="shared" si="33"/>
        <v>2.2199999999999998</v>
      </c>
    </row>
    <row r="2128" spans="2:9" ht="12.75">
      <c r="B2128">
        <v>2124</v>
      </c>
      <c r="C2128" s="136">
        <v>1.35</v>
      </c>
      <c r="D2128" s="136">
        <v>1.46</v>
      </c>
      <c r="E2128" s="136">
        <v>1.72</v>
      </c>
      <c r="F2128" s="136">
        <v>2.12</v>
      </c>
      <c r="G2128" s="136">
        <v>2.12</v>
      </c>
      <c r="H2128" s="136">
        <v>2.32</v>
      </c>
      <c r="I2128" s="135">
        <f t="shared" si="33"/>
        <v>2.2199999999999998</v>
      </c>
    </row>
    <row r="2129" spans="2:9" ht="12.75">
      <c r="B2129">
        <v>2125</v>
      </c>
      <c r="C2129" s="136">
        <v>1.35</v>
      </c>
      <c r="D2129" s="136">
        <v>1.46</v>
      </c>
      <c r="E2129" s="136">
        <v>1.72</v>
      </c>
      <c r="F2129" s="136">
        <v>2.12</v>
      </c>
      <c r="G2129" s="136">
        <v>2.12</v>
      </c>
      <c r="H2129" s="136">
        <v>2.32</v>
      </c>
      <c r="I2129" s="135">
        <f t="shared" si="33"/>
        <v>2.2199999999999998</v>
      </c>
    </row>
    <row r="2130" spans="2:9" ht="12.75">
      <c r="B2130">
        <v>2126</v>
      </c>
      <c r="C2130" s="136">
        <v>1.35</v>
      </c>
      <c r="D2130" s="136">
        <v>1.46</v>
      </c>
      <c r="E2130" s="136">
        <v>1.72</v>
      </c>
      <c r="F2130" s="136">
        <v>2.12</v>
      </c>
      <c r="G2130" s="136">
        <v>2.12</v>
      </c>
      <c r="H2130" s="136">
        <v>2.32</v>
      </c>
      <c r="I2130" s="135">
        <f t="shared" si="33"/>
        <v>2.2199999999999998</v>
      </c>
    </row>
    <row r="2131" spans="2:9" ht="12.75">
      <c r="B2131">
        <v>2127</v>
      </c>
      <c r="C2131" s="136">
        <v>1.35</v>
      </c>
      <c r="D2131" s="136">
        <v>1.46</v>
      </c>
      <c r="E2131" s="136">
        <v>1.72</v>
      </c>
      <c r="F2131" s="136">
        <v>2.12</v>
      </c>
      <c r="G2131" s="136">
        <v>2.12</v>
      </c>
      <c r="H2131" s="136">
        <v>2.32</v>
      </c>
      <c r="I2131" s="135">
        <f t="shared" si="33"/>
        <v>2.2199999999999998</v>
      </c>
    </row>
    <row r="2132" spans="2:9" ht="12.75">
      <c r="B2132">
        <v>2128</v>
      </c>
      <c r="C2132" s="136">
        <v>1.35</v>
      </c>
      <c r="D2132" s="136">
        <v>1.46</v>
      </c>
      <c r="E2132" s="136">
        <v>1.72</v>
      </c>
      <c r="F2132" s="136">
        <v>2.12</v>
      </c>
      <c r="G2132" s="136">
        <v>2.12</v>
      </c>
      <c r="H2132" s="136">
        <v>2.32</v>
      </c>
      <c r="I2132" s="135">
        <f t="shared" si="33"/>
        <v>2.2199999999999998</v>
      </c>
    </row>
    <row r="2133" spans="2:9" ht="12.75">
      <c r="B2133">
        <v>2129</v>
      </c>
      <c r="C2133" s="136">
        <v>1.35</v>
      </c>
      <c r="D2133" s="136">
        <v>1.46</v>
      </c>
      <c r="E2133" s="136">
        <v>1.72</v>
      </c>
      <c r="F2133" s="136">
        <v>2.12</v>
      </c>
      <c r="G2133" s="136">
        <v>2.12</v>
      </c>
      <c r="H2133" s="136">
        <v>2.32</v>
      </c>
      <c r="I2133" s="135">
        <f t="shared" si="33"/>
        <v>2.2199999999999998</v>
      </c>
    </row>
    <row r="2134" spans="2:9" ht="12.75">
      <c r="B2134">
        <v>2130</v>
      </c>
      <c r="C2134" s="136">
        <v>1.35</v>
      </c>
      <c r="D2134" s="136">
        <v>1.46</v>
      </c>
      <c r="E2134" s="136">
        <v>1.72</v>
      </c>
      <c r="F2134" s="136">
        <v>2.12</v>
      </c>
      <c r="G2134" s="136">
        <v>2.12</v>
      </c>
      <c r="H2134" s="136">
        <v>2.32</v>
      </c>
      <c r="I2134" s="135">
        <f t="shared" si="33"/>
        <v>2.2199999999999998</v>
      </c>
    </row>
    <row r="2135" spans="2:9" ht="12.75">
      <c r="B2135">
        <v>2131</v>
      </c>
      <c r="C2135" s="136">
        <v>1.35</v>
      </c>
      <c r="D2135" s="136">
        <v>1.46</v>
      </c>
      <c r="E2135" s="136">
        <v>1.72</v>
      </c>
      <c r="F2135" s="136">
        <v>2.12</v>
      </c>
      <c r="G2135" s="136">
        <v>2.12</v>
      </c>
      <c r="H2135" s="136">
        <v>2.32</v>
      </c>
      <c r="I2135" s="135">
        <f t="shared" si="33"/>
        <v>2.2199999999999998</v>
      </c>
    </row>
    <row r="2136" spans="2:9" ht="12.75">
      <c r="B2136">
        <v>2132</v>
      </c>
      <c r="C2136" s="136">
        <v>1.35</v>
      </c>
      <c r="D2136" s="136">
        <v>1.46</v>
      </c>
      <c r="E2136" s="136">
        <v>1.72</v>
      </c>
      <c r="F2136" s="136">
        <v>2.12</v>
      </c>
      <c r="G2136" s="136">
        <v>2.12</v>
      </c>
      <c r="H2136" s="136">
        <v>2.32</v>
      </c>
      <c r="I2136" s="135">
        <f t="shared" si="33"/>
        <v>2.2199999999999998</v>
      </c>
    </row>
    <row r="2137" spans="2:9" ht="12.75">
      <c r="B2137">
        <v>2133</v>
      </c>
      <c r="C2137" s="136">
        <v>1.35</v>
      </c>
      <c r="D2137" s="136">
        <v>1.46</v>
      </c>
      <c r="E2137" s="136">
        <v>1.72</v>
      </c>
      <c r="F2137" s="136">
        <v>2.12</v>
      </c>
      <c r="G2137" s="136">
        <v>2.12</v>
      </c>
      <c r="H2137" s="136">
        <v>2.32</v>
      </c>
      <c r="I2137" s="135">
        <f t="shared" si="33"/>
        <v>2.2199999999999998</v>
      </c>
    </row>
    <row r="2138" spans="2:9" ht="12.75">
      <c r="B2138">
        <v>2134</v>
      </c>
      <c r="C2138" s="136">
        <v>1.35</v>
      </c>
      <c r="D2138" s="136">
        <v>1.46</v>
      </c>
      <c r="E2138" s="136">
        <v>1.72</v>
      </c>
      <c r="F2138" s="136">
        <v>2.12</v>
      </c>
      <c r="G2138" s="136">
        <v>2.12</v>
      </c>
      <c r="H2138" s="136">
        <v>2.32</v>
      </c>
      <c r="I2138" s="135">
        <f t="shared" si="33"/>
        <v>2.2199999999999998</v>
      </c>
    </row>
    <row r="2139" spans="2:9" ht="12.75">
      <c r="B2139">
        <v>2135</v>
      </c>
      <c r="C2139" s="136">
        <v>1.35</v>
      </c>
      <c r="D2139" s="136">
        <v>1.46</v>
      </c>
      <c r="E2139" s="136">
        <v>1.72</v>
      </c>
      <c r="F2139" s="136">
        <v>2.12</v>
      </c>
      <c r="G2139" s="136">
        <v>2.12</v>
      </c>
      <c r="H2139" s="136">
        <v>2.32</v>
      </c>
      <c r="I2139" s="135">
        <f t="shared" si="33"/>
        <v>2.2199999999999998</v>
      </c>
    </row>
    <row r="2140" spans="2:9" ht="12.75">
      <c r="B2140">
        <v>2136</v>
      </c>
      <c r="C2140" s="136">
        <v>1.35</v>
      </c>
      <c r="D2140" s="136">
        <v>1.46</v>
      </c>
      <c r="E2140" s="136">
        <v>1.72</v>
      </c>
      <c r="F2140" s="136">
        <v>2.12</v>
      </c>
      <c r="G2140" s="136">
        <v>2.12</v>
      </c>
      <c r="H2140" s="136">
        <v>2.32</v>
      </c>
      <c r="I2140" s="135">
        <f t="shared" si="33"/>
        <v>2.2199999999999998</v>
      </c>
    </row>
    <row r="2141" spans="2:9" ht="12.75">
      <c r="B2141">
        <v>2137</v>
      </c>
      <c r="C2141" s="136">
        <v>1.35</v>
      </c>
      <c r="D2141" s="136">
        <v>1.46</v>
      </c>
      <c r="E2141" s="136">
        <v>1.72</v>
      </c>
      <c r="F2141" s="136">
        <v>2.12</v>
      </c>
      <c r="G2141" s="136">
        <v>2.12</v>
      </c>
      <c r="H2141" s="136">
        <v>2.32</v>
      </c>
      <c r="I2141" s="135">
        <f t="shared" si="33"/>
        <v>2.2199999999999998</v>
      </c>
    </row>
    <row r="2142" spans="2:9" ht="12.75">
      <c r="B2142">
        <v>2138</v>
      </c>
      <c r="C2142" s="136">
        <v>1.35</v>
      </c>
      <c r="D2142" s="136">
        <v>1.46</v>
      </c>
      <c r="E2142" s="136">
        <v>1.72</v>
      </c>
      <c r="F2142" s="136">
        <v>2.12</v>
      </c>
      <c r="G2142" s="136">
        <v>2.12</v>
      </c>
      <c r="H2142" s="136">
        <v>2.32</v>
      </c>
      <c r="I2142" s="135">
        <f t="shared" si="33"/>
        <v>2.2199999999999998</v>
      </c>
    </row>
    <row r="2143" spans="2:9" ht="12.75">
      <c r="B2143">
        <v>2139</v>
      </c>
      <c r="C2143" s="136">
        <v>1.35</v>
      </c>
      <c r="D2143" s="136">
        <v>1.46</v>
      </c>
      <c r="E2143" s="136">
        <v>1.72</v>
      </c>
      <c r="F2143" s="136">
        <v>2.12</v>
      </c>
      <c r="G2143" s="136">
        <v>2.12</v>
      </c>
      <c r="H2143" s="136">
        <v>2.32</v>
      </c>
      <c r="I2143" s="135">
        <f t="shared" si="33"/>
        <v>2.2199999999999998</v>
      </c>
    </row>
    <row r="2144" spans="2:9" ht="12.75">
      <c r="B2144">
        <v>2140</v>
      </c>
      <c r="C2144" s="136">
        <v>1.35</v>
      </c>
      <c r="D2144" s="136">
        <v>1.46</v>
      </c>
      <c r="E2144" s="136">
        <v>1.72</v>
      </c>
      <c r="F2144" s="136">
        <v>2.12</v>
      </c>
      <c r="G2144" s="136">
        <v>2.12</v>
      </c>
      <c r="H2144" s="136">
        <v>2.32</v>
      </c>
      <c r="I2144" s="135">
        <f t="shared" si="33"/>
        <v>2.2199999999999998</v>
      </c>
    </row>
    <row r="2145" spans="2:9" ht="12.75">
      <c r="B2145">
        <v>2141</v>
      </c>
      <c r="C2145" s="136">
        <v>1.35</v>
      </c>
      <c r="D2145" s="136">
        <v>1.46</v>
      </c>
      <c r="E2145" s="136">
        <v>1.72</v>
      </c>
      <c r="F2145" s="136">
        <v>2.12</v>
      </c>
      <c r="G2145" s="136">
        <v>2.12</v>
      </c>
      <c r="H2145" s="136">
        <v>2.32</v>
      </c>
      <c r="I2145" s="135">
        <f t="shared" si="33"/>
        <v>2.2199999999999998</v>
      </c>
    </row>
    <row r="2146" spans="2:9" ht="12.75">
      <c r="B2146">
        <v>2142</v>
      </c>
      <c r="C2146" s="136">
        <v>1.35</v>
      </c>
      <c r="D2146" s="136">
        <v>1.46</v>
      </c>
      <c r="E2146" s="136">
        <v>1.72</v>
      </c>
      <c r="F2146" s="136">
        <v>2.12</v>
      </c>
      <c r="G2146" s="136">
        <v>2.12</v>
      </c>
      <c r="H2146" s="136">
        <v>2.32</v>
      </c>
      <c r="I2146" s="135">
        <f t="shared" si="33"/>
        <v>2.2199999999999998</v>
      </c>
    </row>
    <row r="2147" spans="2:9" ht="12.75">
      <c r="B2147">
        <v>2143</v>
      </c>
      <c r="C2147" s="136">
        <v>1.35</v>
      </c>
      <c r="D2147" s="136">
        <v>1.46</v>
      </c>
      <c r="E2147" s="136">
        <v>1.72</v>
      </c>
      <c r="F2147" s="136">
        <v>2.12</v>
      </c>
      <c r="G2147" s="136">
        <v>2.12</v>
      </c>
      <c r="H2147" s="136">
        <v>2.32</v>
      </c>
      <c r="I2147" s="135">
        <f t="shared" si="33"/>
        <v>2.2199999999999998</v>
      </c>
    </row>
    <row r="2148" spans="2:9" ht="12.75">
      <c r="B2148">
        <v>2144</v>
      </c>
      <c r="C2148" s="136">
        <v>1.35</v>
      </c>
      <c r="D2148" s="136">
        <v>1.46</v>
      </c>
      <c r="E2148" s="136">
        <v>1.72</v>
      </c>
      <c r="F2148" s="136">
        <v>2.12</v>
      </c>
      <c r="G2148" s="136">
        <v>2.12</v>
      </c>
      <c r="H2148" s="136">
        <v>2.32</v>
      </c>
      <c r="I2148" s="135">
        <f t="shared" si="33"/>
        <v>2.2199999999999998</v>
      </c>
    </row>
    <row r="2149" spans="2:9" ht="12.75">
      <c r="B2149">
        <v>2145</v>
      </c>
      <c r="C2149" s="136">
        <v>1.35</v>
      </c>
      <c r="D2149" s="136">
        <v>1.46</v>
      </c>
      <c r="E2149" s="136">
        <v>1.72</v>
      </c>
      <c r="F2149" s="136">
        <v>2.12</v>
      </c>
      <c r="G2149" s="136">
        <v>2.12</v>
      </c>
      <c r="H2149" s="136">
        <v>2.32</v>
      </c>
      <c r="I2149" s="135">
        <f t="shared" si="33"/>
        <v>2.2199999999999998</v>
      </c>
    </row>
    <row r="2150" spans="2:9" ht="12.75">
      <c r="B2150">
        <v>2146</v>
      </c>
      <c r="C2150" s="136">
        <v>1.35</v>
      </c>
      <c r="D2150" s="136">
        <v>1.46</v>
      </c>
      <c r="E2150" s="136">
        <v>1.72</v>
      </c>
      <c r="F2150" s="136">
        <v>2.12</v>
      </c>
      <c r="G2150" s="136">
        <v>2.12</v>
      </c>
      <c r="H2150" s="136">
        <v>2.32</v>
      </c>
      <c r="I2150" s="135">
        <f t="shared" si="33"/>
        <v>2.2199999999999998</v>
      </c>
    </row>
    <row r="2151" spans="2:9" ht="12.75">
      <c r="B2151">
        <v>2147</v>
      </c>
      <c r="C2151" s="136">
        <v>1.35</v>
      </c>
      <c r="D2151" s="136">
        <v>1.46</v>
      </c>
      <c r="E2151" s="136">
        <v>1.72</v>
      </c>
      <c r="F2151" s="136">
        <v>2.12</v>
      </c>
      <c r="G2151" s="136">
        <v>2.12</v>
      </c>
      <c r="H2151" s="136">
        <v>2.32</v>
      </c>
      <c r="I2151" s="135">
        <f t="shared" si="33"/>
        <v>2.2199999999999998</v>
      </c>
    </row>
    <row r="2152" spans="2:9" ht="12.75">
      <c r="B2152">
        <v>2148</v>
      </c>
      <c r="C2152" s="136">
        <v>1.35</v>
      </c>
      <c r="D2152" s="136">
        <v>1.46</v>
      </c>
      <c r="E2152" s="136">
        <v>1.72</v>
      </c>
      <c r="F2152" s="136">
        <v>2.12</v>
      </c>
      <c r="G2152" s="136">
        <v>2.12</v>
      </c>
      <c r="H2152" s="136">
        <v>2.32</v>
      </c>
      <c r="I2152" s="135">
        <f t="shared" si="33"/>
        <v>2.2199999999999998</v>
      </c>
    </row>
    <row r="2153" spans="2:9" ht="12.75">
      <c r="B2153">
        <v>2149</v>
      </c>
      <c r="C2153" s="136">
        <v>1.35</v>
      </c>
      <c r="D2153" s="136">
        <v>1.46</v>
      </c>
      <c r="E2153" s="136">
        <v>1.72</v>
      </c>
      <c r="F2153" s="136">
        <v>2.12</v>
      </c>
      <c r="G2153" s="136">
        <v>2.12</v>
      </c>
      <c r="H2153" s="136">
        <v>2.32</v>
      </c>
      <c r="I2153" s="135">
        <f t="shared" si="33"/>
        <v>2.2199999999999998</v>
      </c>
    </row>
    <row r="2154" spans="2:9" ht="12.75">
      <c r="B2154">
        <v>2150</v>
      </c>
      <c r="C2154" s="136">
        <v>1.35</v>
      </c>
      <c r="D2154" s="136">
        <v>1.46</v>
      </c>
      <c r="E2154" s="136">
        <v>1.72</v>
      </c>
      <c r="F2154" s="136">
        <v>2.12</v>
      </c>
      <c r="G2154" s="136">
        <v>2.12</v>
      </c>
      <c r="H2154" s="136">
        <v>2.32</v>
      </c>
      <c r="I2154" s="135">
        <f t="shared" si="33"/>
        <v>2.2199999999999998</v>
      </c>
    </row>
    <row r="2155" spans="2:9" ht="12.75">
      <c r="B2155">
        <v>2151</v>
      </c>
      <c r="C2155" s="136">
        <v>1.35</v>
      </c>
      <c r="D2155" s="136">
        <v>1.46</v>
      </c>
      <c r="E2155" s="136">
        <v>1.72</v>
      </c>
      <c r="F2155" s="136">
        <v>2.12</v>
      </c>
      <c r="G2155" s="136">
        <v>2.12</v>
      </c>
      <c r="H2155" s="136">
        <v>2.32</v>
      </c>
      <c r="I2155" s="135">
        <f t="shared" si="33"/>
        <v>2.2199999999999998</v>
      </c>
    </row>
    <row r="2156" spans="2:9" ht="12.75">
      <c r="B2156">
        <v>2152</v>
      </c>
      <c r="C2156" s="136">
        <v>1.35</v>
      </c>
      <c r="D2156" s="136">
        <v>1.46</v>
      </c>
      <c r="E2156" s="136">
        <v>1.72</v>
      </c>
      <c r="F2156" s="136">
        <v>2.12</v>
      </c>
      <c r="G2156" s="136">
        <v>2.12</v>
      </c>
      <c r="H2156" s="136">
        <v>2.32</v>
      </c>
      <c r="I2156" s="135">
        <f t="shared" si="33"/>
        <v>2.2199999999999998</v>
      </c>
    </row>
    <row r="2157" spans="2:9" ht="12.75">
      <c r="B2157">
        <v>2153</v>
      </c>
      <c r="C2157" s="136">
        <v>1.35</v>
      </c>
      <c r="D2157" s="136">
        <v>1.46</v>
      </c>
      <c r="E2157" s="136">
        <v>1.72</v>
      </c>
      <c r="F2157" s="136">
        <v>2.12</v>
      </c>
      <c r="G2157" s="136">
        <v>2.12</v>
      </c>
      <c r="H2157" s="136">
        <v>2.32</v>
      </c>
      <c r="I2157" s="135">
        <f t="shared" si="33"/>
        <v>2.2199999999999998</v>
      </c>
    </row>
    <row r="2158" spans="2:9" ht="12.75">
      <c r="B2158">
        <v>2154</v>
      </c>
      <c r="C2158" s="136">
        <v>1.35</v>
      </c>
      <c r="D2158" s="136">
        <v>1.46</v>
      </c>
      <c r="E2158" s="136">
        <v>1.72</v>
      </c>
      <c r="F2158" s="136">
        <v>2.12</v>
      </c>
      <c r="G2158" s="136">
        <v>2.12</v>
      </c>
      <c r="H2158" s="136">
        <v>2.32</v>
      </c>
      <c r="I2158" s="135">
        <f t="shared" si="33"/>
        <v>2.2199999999999998</v>
      </c>
    </row>
    <row r="2159" spans="2:9" ht="12.75">
      <c r="B2159">
        <v>2155</v>
      </c>
      <c r="C2159" s="136">
        <v>1.35</v>
      </c>
      <c r="D2159" s="136">
        <v>1.46</v>
      </c>
      <c r="E2159" s="136">
        <v>1.72</v>
      </c>
      <c r="F2159" s="136">
        <v>2.12</v>
      </c>
      <c r="G2159" s="136">
        <v>2.12</v>
      </c>
      <c r="H2159" s="136">
        <v>2.32</v>
      </c>
      <c r="I2159" s="135">
        <f t="shared" si="33"/>
        <v>2.2199999999999998</v>
      </c>
    </row>
    <row r="2160" spans="2:9" ht="12.75">
      <c r="B2160">
        <v>2156</v>
      </c>
      <c r="C2160" s="136">
        <v>1.35</v>
      </c>
      <c r="D2160" s="136">
        <v>1.46</v>
      </c>
      <c r="E2160" s="136">
        <v>1.72</v>
      </c>
      <c r="F2160" s="136">
        <v>2.12</v>
      </c>
      <c r="G2160" s="136">
        <v>2.12</v>
      </c>
      <c r="H2160" s="136">
        <v>2.32</v>
      </c>
      <c r="I2160" s="135">
        <f t="shared" si="33"/>
        <v>2.2199999999999998</v>
      </c>
    </row>
    <row r="2161" spans="2:9" ht="12.75">
      <c r="B2161">
        <v>2157</v>
      </c>
      <c r="C2161" s="136">
        <v>1.35</v>
      </c>
      <c r="D2161" s="136">
        <v>1.46</v>
      </c>
      <c r="E2161" s="136">
        <v>1.72</v>
      </c>
      <c r="F2161" s="136">
        <v>2.12</v>
      </c>
      <c r="G2161" s="136">
        <v>2.12</v>
      </c>
      <c r="H2161" s="136">
        <v>2.32</v>
      </c>
      <c r="I2161" s="135">
        <f t="shared" si="33"/>
        <v>2.2199999999999998</v>
      </c>
    </row>
    <row r="2162" spans="2:9" ht="12.75">
      <c r="B2162">
        <v>2158</v>
      </c>
      <c r="C2162" s="136">
        <v>1.35</v>
      </c>
      <c r="D2162" s="136">
        <v>1.46</v>
      </c>
      <c r="E2162" s="136">
        <v>1.72</v>
      </c>
      <c r="F2162" s="136">
        <v>2.12</v>
      </c>
      <c r="G2162" s="136">
        <v>2.12</v>
      </c>
      <c r="H2162" s="136">
        <v>2.32</v>
      </c>
      <c r="I2162" s="135">
        <f t="shared" si="33"/>
        <v>2.2199999999999998</v>
      </c>
    </row>
    <row r="2163" spans="2:9" ht="12.75">
      <c r="B2163">
        <v>2159</v>
      </c>
      <c r="C2163" s="136">
        <v>1.35</v>
      </c>
      <c r="D2163" s="136">
        <v>1.46</v>
      </c>
      <c r="E2163" s="136">
        <v>1.72</v>
      </c>
      <c r="F2163" s="136">
        <v>2.12</v>
      </c>
      <c r="G2163" s="136">
        <v>2.12</v>
      </c>
      <c r="H2163" s="136">
        <v>2.32</v>
      </c>
      <c r="I2163" s="135">
        <f t="shared" si="33"/>
        <v>2.2199999999999998</v>
      </c>
    </row>
    <row r="2164" spans="2:9" ht="12.75">
      <c r="B2164">
        <v>2160</v>
      </c>
      <c r="C2164" s="136">
        <v>1.35</v>
      </c>
      <c r="D2164" s="136">
        <v>1.46</v>
      </c>
      <c r="E2164" s="136">
        <v>1.72</v>
      </c>
      <c r="F2164" s="136">
        <v>2.12</v>
      </c>
      <c r="G2164" s="136">
        <v>2.12</v>
      </c>
      <c r="H2164" s="136">
        <v>2.32</v>
      </c>
      <c r="I2164" s="135">
        <f t="shared" si="33"/>
        <v>2.2199999999999998</v>
      </c>
    </row>
    <row r="2165" spans="2:9" ht="12.75">
      <c r="B2165">
        <v>2161</v>
      </c>
      <c r="C2165" s="136">
        <v>1.35</v>
      </c>
      <c r="D2165" s="136">
        <v>1.46</v>
      </c>
      <c r="E2165" s="136">
        <v>1.72</v>
      </c>
      <c r="F2165" s="136">
        <v>2.12</v>
      </c>
      <c r="G2165" s="136">
        <v>2.12</v>
      </c>
      <c r="H2165" s="136">
        <v>2.32</v>
      </c>
      <c r="I2165" s="135">
        <f t="shared" si="33"/>
        <v>2.2199999999999998</v>
      </c>
    </row>
    <row r="2166" spans="2:9" ht="12.75">
      <c r="B2166">
        <v>2162</v>
      </c>
      <c r="C2166" s="136">
        <v>1.35</v>
      </c>
      <c r="D2166" s="136">
        <v>1.46</v>
      </c>
      <c r="E2166" s="136">
        <v>1.72</v>
      </c>
      <c r="F2166" s="136">
        <v>2.12</v>
      </c>
      <c r="G2166" s="136">
        <v>2.12</v>
      </c>
      <c r="H2166" s="136">
        <v>2.32</v>
      </c>
      <c r="I2166" s="135">
        <f t="shared" si="33"/>
        <v>2.2199999999999998</v>
      </c>
    </row>
    <row r="2167" spans="2:9" ht="12.75">
      <c r="B2167">
        <v>2163</v>
      </c>
      <c r="C2167" s="136">
        <v>1.35</v>
      </c>
      <c r="D2167" s="136">
        <v>1.46</v>
      </c>
      <c r="E2167" s="136">
        <v>1.72</v>
      </c>
      <c r="F2167" s="136">
        <v>2.12</v>
      </c>
      <c r="G2167" s="136">
        <v>2.12</v>
      </c>
      <c r="H2167" s="136">
        <v>2.32</v>
      </c>
      <c r="I2167" s="135">
        <f t="shared" si="33"/>
        <v>2.2199999999999998</v>
      </c>
    </row>
    <row r="2168" spans="2:9" ht="12.75">
      <c r="B2168">
        <v>2164</v>
      </c>
      <c r="C2168" s="136">
        <v>1.35</v>
      </c>
      <c r="D2168" s="136">
        <v>1.46</v>
      </c>
      <c r="E2168" s="136">
        <v>1.72</v>
      </c>
      <c r="F2168" s="136">
        <v>2.12</v>
      </c>
      <c r="G2168" s="136">
        <v>2.12</v>
      </c>
      <c r="H2168" s="136">
        <v>2.32</v>
      </c>
      <c r="I2168" s="135">
        <f t="shared" si="33"/>
        <v>2.2199999999999998</v>
      </c>
    </row>
    <row r="2169" spans="2:9" ht="12.75">
      <c r="B2169">
        <v>2165</v>
      </c>
      <c r="C2169" s="136">
        <v>1.35</v>
      </c>
      <c r="D2169" s="136">
        <v>1.46</v>
      </c>
      <c r="E2169" s="136">
        <v>1.72</v>
      </c>
      <c r="F2169" s="136">
        <v>2.12</v>
      </c>
      <c r="G2169" s="136">
        <v>2.12</v>
      </c>
      <c r="H2169" s="136">
        <v>2.32</v>
      </c>
      <c r="I2169" s="135">
        <f t="shared" si="33"/>
        <v>2.2199999999999998</v>
      </c>
    </row>
    <row r="2170" spans="2:9" ht="12.75">
      <c r="B2170">
        <v>2166</v>
      </c>
      <c r="C2170" s="136">
        <v>1.35</v>
      </c>
      <c r="D2170" s="136">
        <v>1.46</v>
      </c>
      <c r="E2170" s="136">
        <v>1.72</v>
      </c>
      <c r="F2170" s="136">
        <v>2.12</v>
      </c>
      <c r="G2170" s="136">
        <v>2.12</v>
      </c>
      <c r="H2170" s="136">
        <v>2.32</v>
      </c>
      <c r="I2170" s="135">
        <f t="shared" si="33"/>
        <v>2.2199999999999998</v>
      </c>
    </row>
    <row r="2171" spans="2:9" ht="12.75">
      <c r="B2171">
        <v>2167</v>
      </c>
      <c r="C2171" s="136">
        <v>1.35</v>
      </c>
      <c r="D2171" s="136">
        <v>1.46</v>
      </c>
      <c r="E2171" s="136">
        <v>1.72</v>
      </c>
      <c r="F2171" s="136">
        <v>2.12</v>
      </c>
      <c r="G2171" s="136">
        <v>2.12</v>
      </c>
      <c r="H2171" s="136">
        <v>2.32</v>
      </c>
      <c r="I2171" s="135">
        <f t="shared" si="33"/>
        <v>2.2199999999999998</v>
      </c>
    </row>
    <row r="2172" spans="2:9" ht="12.75">
      <c r="B2172">
        <v>2168</v>
      </c>
      <c r="C2172" s="136">
        <v>1.35</v>
      </c>
      <c r="D2172" s="136">
        <v>1.46</v>
      </c>
      <c r="E2172" s="136">
        <v>1.72</v>
      </c>
      <c r="F2172" s="136">
        <v>2.12</v>
      </c>
      <c r="G2172" s="136">
        <v>2.12</v>
      </c>
      <c r="H2172" s="136">
        <v>2.32</v>
      </c>
      <c r="I2172" s="135">
        <f t="shared" si="33"/>
        <v>2.2199999999999998</v>
      </c>
    </row>
    <row r="2173" spans="2:9" ht="12.75">
      <c r="B2173">
        <v>2169</v>
      </c>
      <c r="C2173" s="136">
        <v>1.35</v>
      </c>
      <c r="D2173" s="136">
        <v>1.46</v>
      </c>
      <c r="E2173" s="136">
        <v>1.72</v>
      </c>
      <c r="F2173" s="136">
        <v>2.12</v>
      </c>
      <c r="G2173" s="136">
        <v>2.12</v>
      </c>
      <c r="H2173" s="136">
        <v>2.32</v>
      </c>
      <c r="I2173" s="135">
        <f t="shared" si="33"/>
        <v>2.2199999999999998</v>
      </c>
    </row>
    <row r="2174" spans="2:9" ht="12.75">
      <c r="B2174">
        <v>2170</v>
      </c>
      <c r="C2174" s="136">
        <v>1.35</v>
      </c>
      <c r="D2174" s="136">
        <v>1.46</v>
      </c>
      <c r="E2174" s="136">
        <v>1.72</v>
      </c>
      <c r="F2174" s="136">
        <v>2.12</v>
      </c>
      <c r="G2174" s="136">
        <v>2.12</v>
      </c>
      <c r="H2174" s="136">
        <v>2.32</v>
      </c>
      <c r="I2174" s="135">
        <f t="shared" si="33"/>
        <v>2.2199999999999998</v>
      </c>
    </row>
    <row r="2175" spans="2:9" ht="12.75">
      <c r="B2175">
        <v>2171</v>
      </c>
      <c r="C2175" s="136">
        <v>1.35</v>
      </c>
      <c r="D2175" s="136">
        <v>1.46</v>
      </c>
      <c r="E2175" s="136">
        <v>1.72</v>
      </c>
      <c r="F2175" s="136">
        <v>2.12</v>
      </c>
      <c r="G2175" s="136">
        <v>2.12</v>
      </c>
      <c r="H2175" s="136">
        <v>2.32</v>
      </c>
      <c r="I2175" s="135">
        <f t="shared" si="33"/>
        <v>2.2199999999999998</v>
      </c>
    </row>
    <row r="2176" spans="2:9" ht="12.75">
      <c r="B2176">
        <v>2172</v>
      </c>
      <c r="C2176" s="136">
        <v>1.35</v>
      </c>
      <c r="D2176" s="136">
        <v>1.46</v>
      </c>
      <c r="E2176" s="136">
        <v>1.72</v>
      </c>
      <c r="F2176" s="136">
        <v>2.12</v>
      </c>
      <c r="G2176" s="136">
        <v>2.12</v>
      </c>
      <c r="H2176" s="136">
        <v>2.32</v>
      </c>
      <c r="I2176" s="135">
        <f t="shared" si="33"/>
        <v>2.2199999999999998</v>
      </c>
    </row>
    <row r="2177" spans="2:9" ht="12.75">
      <c r="B2177">
        <v>2173</v>
      </c>
      <c r="C2177" s="136">
        <v>1.35</v>
      </c>
      <c r="D2177" s="136">
        <v>1.46</v>
      </c>
      <c r="E2177" s="136">
        <v>1.72</v>
      </c>
      <c r="F2177" s="136">
        <v>2.12</v>
      </c>
      <c r="G2177" s="136">
        <v>2.12</v>
      </c>
      <c r="H2177" s="136">
        <v>2.32</v>
      </c>
      <c r="I2177" s="135">
        <f t="shared" si="33"/>
        <v>2.2199999999999998</v>
      </c>
    </row>
    <row r="2178" spans="2:9" ht="12.75">
      <c r="B2178">
        <v>2174</v>
      </c>
      <c r="C2178" s="136">
        <v>1.35</v>
      </c>
      <c r="D2178" s="136">
        <v>1.46</v>
      </c>
      <c r="E2178" s="136">
        <v>1.72</v>
      </c>
      <c r="F2178" s="136">
        <v>2.12</v>
      </c>
      <c r="G2178" s="136">
        <v>2.12</v>
      </c>
      <c r="H2178" s="136">
        <v>2.32</v>
      </c>
      <c r="I2178" s="135">
        <f t="shared" si="33"/>
        <v>2.2199999999999998</v>
      </c>
    </row>
    <row r="2179" spans="2:9" ht="12.75">
      <c r="B2179">
        <v>2175</v>
      </c>
      <c r="C2179" s="136">
        <v>1.35</v>
      </c>
      <c r="D2179" s="136">
        <v>1.46</v>
      </c>
      <c r="E2179" s="136">
        <v>1.72</v>
      </c>
      <c r="F2179" s="136">
        <v>2.12</v>
      </c>
      <c r="G2179" s="136">
        <v>2.12</v>
      </c>
      <c r="H2179" s="136">
        <v>2.32</v>
      </c>
      <c r="I2179" s="135">
        <f t="shared" si="33"/>
        <v>2.2199999999999998</v>
      </c>
    </row>
    <row r="2180" spans="2:9" ht="12.75">
      <c r="B2180">
        <v>2176</v>
      </c>
      <c r="C2180" s="136">
        <v>1.35</v>
      </c>
      <c r="D2180" s="136">
        <v>1.46</v>
      </c>
      <c r="E2180" s="136">
        <v>1.72</v>
      </c>
      <c r="F2180" s="136">
        <v>2.12</v>
      </c>
      <c r="G2180" s="136">
        <v>2.12</v>
      </c>
      <c r="H2180" s="136">
        <v>2.32</v>
      </c>
      <c r="I2180" s="135">
        <f t="shared" si="33"/>
        <v>2.2199999999999998</v>
      </c>
    </row>
    <row r="2181" spans="2:9" ht="12.75">
      <c r="B2181">
        <v>2177</v>
      </c>
      <c r="C2181" s="136">
        <v>1.35</v>
      </c>
      <c r="D2181" s="136">
        <v>1.46</v>
      </c>
      <c r="E2181" s="136">
        <v>1.72</v>
      </c>
      <c r="F2181" s="136">
        <v>2.12</v>
      </c>
      <c r="G2181" s="136">
        <v>2.12</v>
      </c>
      <c r="H2181" s="136">
        <v>2.32</v>
      </c>
      <c r="I2181" s="135">
        <f aca="true" t="shared" si="34" ref="I2181:I2244">AVERAGE(F2181,H2181)</f>
        <v>2.2199999999999998</v>
      </c>
    </row>
    <row r="2182" spans="2:9" ht="12.75">
      <c r="B2182">
        <v>2178</v>
      </c>
      <c r="C2182" s="136">
        <v>1.35</v>
      </c>
      <c r="D2182" s="136">
        <v>1.46</v>
      </c>
      <c r="E2182" s="136">
        <v>1.72</v>
      </c>
      <c r="F2182" s="136">
        <v>2.12</v>
      </c>
      <c r="G2182" s="136">
        <v>2.12</v>
      </c>
      <c r="H2182" s="136">
        <v>2.32</v>
      </c>
      <c r="I2182" s="135">
        <f t="shared" si="34"/>
        <v>2.2199999999999998</v>
      </c>
    </row>
    <row r="2183" spans="2:9" ht="12.75">
      <c r="B2183">
        <v>2179</v>
      </c>
      <c r="C2183" s="136">
        <v>1.35</v>
      </c>
      <c r="D2183" s="136">
        <v>1.46</v>
      </c>
      <c r="E2183" s="136">
        <v>1.72</v>
      </c>
      <c r="F2183" s="136">
        <v>2.12</v>
      </c>
      <c r="G2183" s="136">
        <v>2.12</v>
      </c>
      <c r="H2183" s="136">
        <v>2.32</v>
      </c>
      <c r="I2183" s="135">
        <f t="shared" si="34"/>
        <v>2.2199999999999998</v>
      </c>
    </row>
    <row r="2184" spans="2:9" ht="12.75">
      <c r="B2184">
        <v>2180</v>
      </c>
      <c r="C2184" s="136">
        <v>1.35</v>
      </c>
      <c r="D2184" s="136">
        <v>1.46</v>
      </c>
      <c r="E2184" s="136">
        <v>1.72</v>
      </c>
      <c r="F2184" s="136">
        <v>2.12</v>
      </c>
      <c r="G2184" s="136">
        <v>2.12</v>
      </c>
      <c r="H2184" s="136">
        <v>2.32</v>
      </c>
      <c r="I2184" s="135">
        <f t="shared" si="34"/>
        <v>2.2199999999999998</v>
      </c>
    </row>
    <row r="2185" spans="2:9" ht="12.75">
      <c r="B2185">
        <v>2181</v>
      </c>
      <c r="C2185" s="136">
        <v>1.35</v>
      </c>
      <c r="D2185" s="136">
        <v>1.46</v>
      </c>
      <c r="E2185" s="136">
        <v>1.72</v>
      </c>
      <c r="F2185" s="136">
        <v>2.12</v>
      </c>
      <c r="G2185" s="136">
        <v>2.12</v>
      </c>
      <c r="H2185" s="136">
        <v>2.32</v>
      </c>
      <c r="I2185" s="135">
        <f t="shared" si="34"/>
        <v>2.2199999999999998</v>
      </c>
    </row>
    <row r="2186" spans="2:9" ht="12.75">
      <c r="B2186">
        <v>2182</v>
      </c>
      <c r="C2186" s="136">
        <v>1.35</v>
      </c>
      <c r="D2186" s="136">
        <v>1.46</v>
      </c>
      <c r="E2186" s="136">
        <v>1.72</v>
      </c>
      <c r="F2186" s="136">
        <v>2.12</v>
      </c>
      <c r="G2186" s="136">
        <v>2.12</v>
      </c>
      <c r="H2186" s="136">
        <v>2.32</v>
      </c>
      <c r="I2186" s="135">
        <f t="shared" si="34"/>
        <v>2.2199999999999998</v>
      </c>
    </row>
    <row r="2187" spans="2:9" ht="12.75">
      <c r="B2187">
        <v>2183</v>
      </c>
      <c r="C2187" s="136">
        <v>1.35</v>
      </c>
      <c r="D2187" s="136">
        <v>1.46</v>
      </c>
      <c r="E2187" s="136">
        <v>1.72</v>
      </c>
      <c r="F2187" s="136">
        <v>2.12</v>
      </c>
      <c r="G2187" s="136">
        <v>2.12</v>
      </c>
      <c r="H2187" s="136">
        <v>2.32</v>
      </c>
      <c r="I2187" s="135">
        <f t="shared" si="34"/>
        <v>2.2199999999999998</v>
      </c>
    </row>
    <row r="2188" spans="2:9" ht="12.75">
      <c r="B2188">
        <v>2184</v>
      </c>
      <c r="C2188" s="136">
        <v>1.35</v>
      </c>
      <c r="D2188" s="136">
        <v>1.46</v>
      </c>
      <c r="E2188" s="136">
        <v>1.72</v>
      </c>
      <c r="F2188" s="136">
        <v>2.12</v>
      </c>
      <c r="G2188" s="136">
        <v>2.12</v>
      </c>
      <c r="H2188" s="136">
        <v>2.32</v>
      </c>
      <c r="I2188" s="135">
        <f t="shared" si="34"/>
        <v>2.2199999999999998</v>
      </c>
    </row>
    <row r="2189" spans="2:9" ht="12.75">
      <c r="B2189">
        <v>2185</v>
      </c>
      <c r="C2189" s="136">
        <v>1.35</v>
      </c>
      <c r="D2189" s="136">
        <v>1.46</v>
      </c>
      <c r="E2189" s="136">
        <v>1.72</v>
      </c>
      <c r="F2189" s="136">
        <v>2.12</v>
      </c>
      <c r="G2189" s="136">
        <v>2.12</v>
      </c>
      <c r="H2189" s="136">
        <v>2.32</v>
      </c>
      <c r="I2189" s="135">
        <f t="shared" si="34"/>
        <v>2.2199999999999998</v>
      </c>
    </row>
    <row r="2190" spans="2:9" ht="12.75">
      <c r="B2190">
        <v>2186</v>
      </c>
      <c r="C2190" s="136">
        <v>1.35</v>
      </c>
      <c r="D2190" s="136">
        <v>1.46</v>
      </c>
      <c r="E2190" s="136">
        <v>1.72</v>
      </c>
      <c r="F2190" s="136">
        <v>2.12</v>
      </c>
      <c r="G2190" s="136">
        <v>2.12</v>
      </c>
      <c r="H2190" s="136">
        <v>2.32</v>
      </c>
      <c r="I2190" s="135">
        <f t="shared" si="34"/>
        <v>2.2199999999999998</v>
      </c>
    </row>
    <row r="2191" spans="2:9" ht="12.75">
      <c r="B2191">
        <v>2187</v>
      </c>
      <c r="C2191" s="136">
        <v>1.35</v>
      </c>
      <c r="D2191" s="136">
        <v>1.46</v>
      </c>
      <c r="E2191" s="136">
        <v>1.72</v>
      </c>
      <c r="F2191" s="136">
        <v>2.12</v>
      </c>
      <c r="G2191" s="136">
        <v>2.12</v>
      </c>
      <c r="H2191" s="136">
        <v>2.32</v>
      </c>
      <c r="I2191" s="135">
        <f t="shared" si="34"/>
        <v>2.2199999999999998</v>
      </c>
    </row>
    <row r="2192" spans="2:9" ht="12.75">
      <c r="B2192">
        <v>2188</v>
      </c>
      <c r="C2192" s="136">
        <v>1.35</v>
      </c>
      <c r="D2192" s="136">
        <v>1.46</v>
      </c>
      <c r="E2192" s="136">
        <v>1.72</v>
      </c>
      <c r="F2192" s="136">
        <v>2.12</v>
      </c>
      <c r="G2192" s="136">
        <v>2.12</v>
      </c>
      <c r="H2192" s="136">
        <v>2.32</v>
      </c>
      <c r="I2192" s="135">
        <f t="shared" si="34"/>
        <v>2.2199999999999998</v>
      </c>
    </row>
    <row r="2193" spans="2:9" ht="12.75">
      <c r="B2193">
        <v>2189</v>
      </c>
      <c r="C2193" s="136">
        <v>1.35</v>
      </c>
      <c r="D2193" s="136">
        <v>1.46</v>
      </c>
      <c r="E2193" s="136">
        <v>1.72</v>
      </c>
      <c r="F2193" s="136">
        <v>2.12</v>
      </c>
      <c r="G2193" s="136">
        <v>2.12</v>
      </c>
      <c r="H2193" s="136">
        <v>2.32</v>
      </c>
      <c r="I2193" s="135">
        <f t="shared" si="34"/>
        <v>2.2199999999999998</v>
      </c>
    </row>
    <row r="2194" spans="2:9" ht="12.75">
      <c r="B2194">
        <v>2190</v>
      </c>
      <c r="C2194" s="136">
        <v>1.35</v>
      </c>
      <c r="D2194" s="136">
        <v>1.46</v>
      </c>
      <c r="E2194" s="136">
        <v>1.72</v>
      </c>
      <c r="F2194" s="136">
        <v>2.12</v>
      </c>
      <c r="G2194" s="136">
        <v>2.12</v>
      </c>
      <c r="H2194" s="136">
        <v>2.32</v>
      </c>
      <c r="I2194" s="135">
        <f t="shared" si="34"/>
        <v>2.2199999999999998</v>
      </c>
    </row>
    <row r="2195" spans="2:9" ht="12.75">
      <c r="B2195">
        <v>2191</v>
      </c>
      <c r="C2195" s="136">
        <v>1.35</v>
      </c>
      <c r="D2195" s="136">
        <v>1.46</v>
      </c>
      <c r="E2195" s="136">
        <v>1.72</v>
      </c>
      <c r="F2195" s="136">
        <v>2.12</v>
      </c>
      <c r="G2195" s="136">
        <v>2.12</v>
      </c>
      <c r="H2195" s="136">
        <v>2.32</v>
      </c>
      <c r="I2195" s="135">
        <f t="shared" si="34"/>
        <v>2.2199999999999998</v>
      </c>
    </row>
    <row r="2196" spans="2:9" ht="12.75">
      <c r="B2196">
        <v>2192</v>
      </c>
      <c r="C2196" s="136">
        <v>1.35</v>
      </c>
      <c r="D2196" s="136">
        <v>1.46</v>
      </c>
      <c r="E2196" s="136">
        <v>1.72</v>
      </c>
      <c r="F2196" s="136">
        <v>2.12</v>
      </c>
      <c r="G2196" s="136">
        <v>2.12</v>
      </c>
      <c r="H2196" s="136">
        <v>2.32</v>
      </c>
      <c r="I2196" s="135">
        <f t="shared" si="34"/>
        <v>2.2199999999999998</v>
      </c>
    </row>
    <row r="2197" spans="2:9" ht="12.75">
      <c r="B2197">
        <v>2193</v>
      </c>
      <c r="C2197" s="136">
        <v>1.35</v>
      </c>
      <c r="D2197" s="136">
        <v>1.46</v>
      </c>
      <c r="E2197" s="136">
        <v>1.72</v>
      </c>
      <c r="F2197" s="136">
        <v>2.12</v>
      </c>
      <c r="G2197" s="136">
        <v>2.12</v>
      </c>
      <c r="H2197" s="136">
        <v>2.32</v>
      </c>
      <c r="I2197" s="135">
        <f t="shared" si="34"/>
        <v>2.2199999999999998</v>
      </c>
    </row>
    <row r="2198" spans="2:9" ht="12.75">
      <c r="B2198">
        <v>2194</v>
      </c>
      <c r="C2198" s="136">
        <v>1.35</v>
      </c>
      <c r="D2198" s="136">
        <v>1.46</v>
      </c>
      <c r="E2198" s="136">
        <v>1.72</v>
      </c>
      <c r="F2198" s="136">
        <v>2.12</v>
      </c>
      <c r="G2198" s="136">
        <v>2.12</v>
      </c>
      <c r="H2198" s="136">
        <v>2.32</v>
      </c>
      <c r="I2198" s="135">
        <f t="shared" si="34"/>
        <v>2.2199999999999998</v>
      </c>
    </row>
    <row r="2199" spans="2:9" ht="12.75">
      <c r="B2199">
        <v>2195</v>
      </c>
      <c r="C2199" s="136">
        <v>1.35</v>
      </c>
      <c r="D2199" s="136">
        <v>1.46</v>
      </c>
      <c r="E2199" s="136">
        <v>1.72</v>
      </c>
      <c r="F2199" s="136">
        <v>2.12</v>
      </c>
      <c r="G2199" s="136">
        <v>2.12</v>
      </c>
      <c r="H2199" s="136">
        <v>2.32</v>
      </c>
      <c r="I2199" s="135">
        <f t="shared" si="34"/>
        <v>2.2199999999999998</v>
      </c>
    </row>
    <row r="2200" spans="2:9" ht="12.75">
      <c r="B2200">
        <v>2196</v>
      </c>
      <c r="C2200" s="136">
        <v>1.35</v>
      </c>
      <c r="D2200" s="136">
        <v>1.46</v>
      </c>
      <c r="E2200" s="136">
        <v>1.72</v>
      </c>
      <c r="F2200" s="136">
        <v>2.12</v>
      </c>
      <c r="G2200" s="136">
        <v>2.12</v>
      </c>
      <c r="H2200" s="136">
        <v>2.32</v>
      </c>
      <c r="I2200" s="135">
        <f t="shared" si="34"/>
        <v>2.2199999999999998</v>
      </c>
    </row>
    <row r="2201" spans="2:9" ht="12.75">
      <c r="B2201">
        <v>2197</v>
      </c>
      <c r="C2201" s="136">
        <v>1.35</v>
      </c>
      <c r="D2201" s="136">
        <v>1.46</v>
      </c>
      <c r="E2201" s="136">
        <v>1.72</v>
      </c>
      <c r="F2201" s="136">
        <v>2.12</v>
      </c>
      <c r="G2201" s="136">
        <v>2.12</v>
      </c>
      <c r="H2201" s="136">
        <v>2.32</v>
      </c>
      <c r="I2201" s="135">
        <f t="shared" si="34"/>
        <v>2.2199999999999998</v>
      </c>
    </row>
    <row r="2202" spans="2:9" ht="12.75">
      <c r="B2202">
        <v>2198</v>
      </c>
      <c r="C2202" s="136">
        <v>1.35</v>
      </c>
      <c r="D2202" s="136">
        <v>1.46</v>
      </c>
      <c r="E2202" s="136">
        <v>1.72</v>
      </c>
      <c r="F2202" s="136">
        <v>2.12</v>
      </c>
      <c r="G2202" s="136">
        <v>2.12</v>
      </c>
      <c r="H2202" s="136">
        <v>2.32</v>
      </c>
      <c r="I2202" s="135">
        <f t="shared" si="34"/>
        <v>2.2199999999999998</v>
      </c>
    </row>
    <row r="2203" spans="2:9" ht="12.75">
      <c r="B2203">
        <v>2199</v>
      </c>
      <c r="C2203" s="136">
        <v>1.35</v>
      </c>
      <c r="D2203" s="136">
        <v>1.46</v>
      </c>
      <c r="E2203" s="136">
        <v>1.72</v>
      </c>
      <c r="F2203" s="136">
        <v>2.12</v>
      </c>
      <c r="G2203" s="136">
        <v>2.12</v>
      </c>
      <c r="H2203" s="136">
        <v>2.32</v>
      </c>
      <c r="I2203" s="135">
        <f t="shared" si="34"/>
        <v>2.2199999999999998</v>
      </c>
    </row>
    <row r="2204" spans="2:9" ht="12.75">
      <c r="B2204">
        <v>2200</v>
      </c>
      <c r="C2204" s="136">
        <v>1.35</v>
      </c>
      <c r="D2204" s="136">
        <v>1.46</v>
      </c>
      <c r="E2204" s="136">
        <v>1.72</v>
      </c>
      <c r="F2204" s="136">
        <v>2.12</v>
      </c>
      <c r="G2204" s="136">
        <v>2.12</v>
      </c>
      <c r="H2204" s="136">
        <v>2.32</v>
      </c>
      <c r="I2204" s="135">
        <f t="shared" si="34"/>
        <v>2.2199999999999998</v>
      </c>
    </row>
    <row r="2205" spans="2:9" ht="12.75">
      <c r="B2205">
        <v>2201</v>
      </c>
      <c r="C2205" s="136">
        <v>1.35</v>
      </c>
      <c r="D2205" s="136">
        <v>1.46</v>
      </c>
      <c r="E2205" s="136">
        <v>1.72</v>
      </c>
      <c r="F2205" s="136">
        <v>2.12</v>
      </c>
      <c r="G2205" s="136">
        <v>2.12</v>
      </c>
      <c r="H2205" s="136">
        <v>2.32</v>
      </c>
      <c r="I2205" s="135">
        <f t="shared" si="34"/>
        <v>2.2199999999999998</v>
      </c>
    </row>
    <row r="2206" spans="2:9" ht="12.75">
      <c r="B2206">
        <v>2202</v>
      </c>
      <c r="C2206" s="136">
        <v>1.35</v>
      </c>
      <c r="D2206" s="136">
        <v>1.46</v>
      </c>
      <c r="E2206" s="136">
        <v>1.72</v>
      </c>
      <c r="F2206" s="136">
        <v>2.12</v>
      </c>
      <c r="G2206" s="136">
        <v>2.12</v>
      </c>
      <c r="H2206" s="136">
        <v>2.32</v>
      </c>
      <c r="I2206" s="135">
        <f t="shared" si="34"/>
        <v>2.2199999999999998</v>
      </c>
    </row>
    <row r="2207" spans="2:9" ht="12.75">
      <c r="B2207">
        <v>2203</v>
      </c>
      <c r="C2207" s="136">
        <v>1.35</v>
      </c>
      <c r="D2207" s="136">
        <v>1.46</v>
      </c>
      <c r="E2207" s="136">
        <v>1.72</v>
      </c>
      <c r="F2207" s="136">
        <v>2.12</v>
      </c>
      <c r="G2207" s="136">
        <v>2.12</v>
      </c>
      <c r="H2207" s="136">
        <v>2.32</v>
      </c>
      <c r="I2207" s="135">
        <f t="shared" si="34"/>
        <v>2.2199999999999998</v>
      </c>
    </row>
    <row r="2208" spans="2:9" ht="12.75">
      <c r="B2208">
        <v>2204</v>
      </c>
      <c r="C2208" s="136">
        <v>1.35</v>
      </c>
      <c r="D2208" s="136">
        <v>1.46</v>
      </c>
      <c r="E2208" s="136">
        <v>1.72</v>
      </c>
      <c r="F2208" s="136">
        <v>2.12</v>
      </c>
      <c r="G2208" s="136">
        <v>2.12</v>
      </c>
      <c r="H2208" s="136">
        <v>2.32</v>
      </c>
      <c r="I2208" s="135">
        <f t="shared" si="34"/>
        <v>2.2199999999999998</v>
      </c>
    </row>
    <row r="2209" spans="2:9" ht="12.75">
      <c r="B2209">
        <v>2205</v>
      </c>
      <c r="C2209" s="136">
        <v>1.35</v>
      </c>
      <c r="D2209" s="136">
        <v>1.46</v>
      </c>
      <c r="E2209" s="136">
        <v>1.72</v>
      </c>
      <c r="F2209" s="136">
        <v>2.12</v>
      </c>
      <c r="G2209" s="136">
        <v>2.12</v>
      </c>
      <c r="H2209" s="136">
        <v>2.32</v>
      </c>
      <c r="I2209" s="135">
        <f t="shared" si="34"/>
        <v>2.2199999999999998</v>
      </c>
    </row>
    <row r="2210" spans="2:9" ht="12.75">
      <c r="B2210">
        <v>2206</v>
      </c>
      <c r="C2210" s="136">
        <v>1.35</v>
      </c>
      <c r="D2210" s="136">
        <v>1.46</v>
      </c>
      <c r="E2210" s="136">
        <v>1.72</v>
      </c>
      <c r="F2210" s="136">
        <v>2.12</v>
      </c>
      <c r="G2210" s="136">
        <v>2.12</v>
      </c>
      <c r="H2210" s="136">
        <v>2.32</v>
      </c>
      <c r="I2210" s="135">
        <f t="shared" si="34"/>
        <v>2.2199999999999998</v>
      </c>
    </row>
    <row r="2211" spans="2:9" ht="12.75">
      <c r="B2211">
        <v>2207</v>
      </c>
      <c r="C2211" s="136">
        <v>1.35</v>
      </c>
      <c r="D2211" s="136">
        <v>1.46</v>
      </c>
      <c r="E2211" s="136">
        <v>1.72</v>
      </c>
      <c r="F2211" s="136">
        <v>2.12</v>
      </c>
      <c r="G2211" s="136">
        <v>2.12</v>
      </c>
      <c r="H2211" s="136">
        <v>2.32</v>
      </c>
      <c r="I2211" s="135">
        <f t="shared" si="34"/>
        <v>2.2199999999999998</v>
      </c>
    </row>
    <row r="2212" spans="2:9" ht="12.75">
      <c r="B2212">
        <v>2208</v>
      </c>
      <c r="C2212" s="136">
        <v>1.35</v>
      </c>
      <c r="D2212" s="136">
        <v>1.46</v>
      </c>
      <c r="E2212" s="136">
        <v>1.72</v>
      </c>
      <c r="F2212" s="136">
        <v>2.12</v>
      </c>
      <c r="G2212" s="136">
        <v>2.12</v>
      </c>
      <c r="H2212" s="136">
        <v>2.32</v>
      </c>
      <c r="I2212" s="135">
        <f t="shared" si="34"/>
        <v>2.2199999999999998</v>
      </c>
    </row>
    <row r="2213" spans="2:9" ht="12.75">
      <c r="B2213">
        <v>2209</v>
      </c>
      <c r="C2213" s="136">
        <v>1.35</v>
      </c>
      <c r="D2213" s="136">
        <v>1.46</v>
      </c>
      <c r="E2213" s="136">
        <v>1.72</v>
      </c>
      <c r="F2213" s="136">
        <v>2.12</v>
      </c>
      <c r="G2213" s="136">
        <v>2.12</v>
      </c>
      <c r="H2213" s="136">
        <v>2.32</v>
      </c>
      <c r="I2213" s="135">
        <f t="shared" si="34"/>
        <v>2.2199999999999998</v>
      </c>
    </row>
    <row r="2214" spans="2:9" ht="12.75">
      <c r="B2214">
        <v>2210</v>
      </c>
      <c r="C2214" s="136">
        <v>1.35</v>
      </c>
      <c r="D2214" s="136">
        <v>1.46</v>
      </c>
      <c r="E2214" s="136">
        <v>1.72</v>
      </c>
      <c r="F2214" s="136">
        <v>2.12</v>
      </c>
      <c r="G2214" s="136">
        <v>2.12</v>
      </c>
      <c r="H2214" s="136">
        <v>2.32</v>
      </c>
      <c r="I2214" s="135">
        <f t="shared" si="34"/>
        <v>2.2199999999999998</v>
      </c>
    </row>
    <row r="2215" spans="2:9" ht="12.75">
      <c r="B2215">
        <v>2211</v>
      </c>
      <c r="C2215" s="136">
        <v>1.35</v>
      </c>
      <c r="D2215" s="136">
        <v>1.46</v>
      </c>
      <c r="E2215" s="136">
        <v>1.72</v>
      </c>
      <c r="F2215" s="136">
        <v>2.12</v>
      </c>
      <c r="G2215" s="136">
        <v>2.12</v>
      </c>
      <c r="H2215" s="136">
        <v>2.32</v>
      </c>
      <c r="I2215" s="135">
        <f t="shared" si="34"/>
        <v>2.2199999999999998</v>
      </c>
    </row>
    <row r="2216" spans="2:9" ht="12.75">
      <c r="B2216">
        <v>2212</v>
      </c>
      <c r="C2216" s="136">
        <v>1.35</v>
      </c>
      <c r="D2216" s="136">
        <v>1.46</v>
      </c>
      <c r="E2216" s="136">
        <v>1.72</v>
      </c>
      <c r="F2216" s="136">
        <v>2.12</v>
      </c>
      <c r="G2216" s="136">
        <v>2.12</v>
      </c>
      <c r="H2216" s="136">
        <v>2.32</v>
      </c>
      <c r="I2216" s="135">
        <f t="shared" si="34"/>
        <v>2.2199999999999998</v>
      </c>
    </row>
    <row r="2217" spans="2:9" ht="12.75">
      <c r="B2217">
        <v>2213</v>
      </c>
      <c r="C2217" s="136">
        <v>1.35</v>
      </c>
      <c r="D2217" s="136">
        <v>1.46</v>
      </c>
      <c r="E2217" s="136">
        <v>1.72</v>
      </c>
      <c r="F2217" s="136">
        <v>2.12</v>
      </c>
      <c r="G2217" s="136">
        <v>2.12</v>
      </c>
      <c r="H2217" s="136">
        <v>2.32</v>
      </c>
      <c r="I2217" s="135">
        <f t="shared" si="34"/>
        <v>2.2199999999999998</v>
      </c>
    </row>
    <row r="2218" spans="2:9" ht="12.75">
      <c r="B2218">
        <v>2214</v>
      </c>
      <c r="C2218" s="136">
        <v>1.35</v>
      </c>
      <c r="D2218" s="136">
        <v>1.46</v>
      </c>
      <c r="E2218" s="136">
        <v>1.72</v>
      </c>
      <c r="F2218" s="136">
        <v>2.12</v>
      </c>
      <c r="G2218" s="136">
        <v>2.12</v>
      </c>
      <c r="H2218" s="136">
        <v>2.32</v>
      </c>
      <c r="I2218" s="135">
        <f t="shared" si="34"/>
        <v>2.2199999999999998</v>
      </c>
    </row>
    <row r="2219" spans="2:9" ht="12.75">
      <c r="B2219">
        <v>2215</v>
      </c>
      <c r="C2219" s="136">
        <v>1.35</v>
      </c>
      <c r="D2219" s="136">
        <v>1.46</v>
      </c>
      <c r="E2219" s="136">
        <v>1.72</v>
      </c>
      <c r="F2219" s="136">
        <v>2.12</v>
      </c>
      <c r="G2219" s="136">
        <v>2.12</v>
      </c>
      <c r="H2219" s="136">
        <v>2.32</v>
      </c>
      <c r="I2219" s="135">
        <f t="shared" si="34"/>
        <v>2.2199999999999998</v>
      </c>
    </row>
    <row r="2220" spans="2:9" ht="12.75">
      <c r="B2220">
        <v>2216</v>
      </c>
      <c r="C2220" s="136">
        <v>1.35</v>
      </c>
      <c r="D2220" s="136">
        <v>1.46</v>
      </c>
      <c r="E2220" s="136">
        <v>1.72</v>
      </c>
      <c r="F2220" s="136">
        <v>2.12</v>
      </c>
      <c r="G2220" s="136">
        <v>2.12</v>
      </c>
      <c r="H2220" s="136">
        <v>2.32</v>
      </c>
      <c r="I2220" s="135">
        <f t="shared" si="34"/>
        <v>2.2199999999999998</v>
      </c>
    </row>
    <row r="2221" spans="2:9" ht="12.75">
      <c r="B2221">
        <v>2217</v>
      </c>
      <c r="C2221" s="136">
        <v>1.35</v>
      </c>
      <c r="D2221" s="136">
        <v>1.46</v>
      </c>
      <c r="E2221" s="136">
        <v>1.72</v>
      </c>
      <c r="F2221" s="136">
        <v>2.12</v>
      </c>
      <c r="G2221" s="136">
        <v>2.12</v>
      </c>
      <c r="H2221" s="136">
        <v>2.32</v>
      </c>
      <c r="I2221" s="135">
        <f t="shared" si="34"/>
        <v>2.2199999999999998</v>
      </c>
    </row>
    <row r="2222" spans="2:9" ht="12.75">
      <c r="B2222">
        <v>2218</v>
      </c>
      <c r="C2222" s="136">
        <v>1.35</v>
      </c>
      <c r="D2222" s="136">
        <v>1.46</v>
      </c>
      <c r="E2222" s="136">
        <v>1.72</v>
      </c>
      <c r="F2222" s="136">
        <v>2.12</v>
      </c>
      <c r="G2222" s="136">
        <v>2.12</v>
      </c>
      <c r="H2222" s="136">
        <v>2.32</v>
      </c>
      <c r="I2222" s="135">
        <f t="shared" si="34"/>
        <v>2.2199999999999998</v>
      </c>
    </row>
    <row r="2223" spans="2:9" ht="12.75">
      <c r="B2223">
        <v>2219</v>
      </c>
      <c r="C2223" s="136">
        <v>1.35</v>
      </c>
      <c r="D2223" s="136">
        <v>1.46</v>
      </c>
      <c r="E2223" s="136">
        <v>1.72</v>
      </c>
      <c r="F2223" s="136">
        <v>2.12</v>
      </c>
      <c r="G2223" s="136">
        <v>2.12</v>
      </c>
      <c r="H2223" s="136">
        <v>2.32</v>
      </c>
      <c r="I2223" s="135">
        <f t="shared" si="34"/>
        <v>2.2199999999999998</v>
      </c>
    </row>
    <row r="2224" spans="2:9" ht="12.75">
      <c r="B2224">
        <v>2220</v>
      </c>
      <c r="C2224" s="136">
        <v>1.35</v>
      </c>
      <c r="D2224" s="136">
        <v>1.46</v>
      </c>
      <c r="E2224" s="136">
        <v>1.72</v>
      </c>
      <c r="F2224" s="136">
        <v>2.12</v>
      </c>
      <c r="G2224" s="136">
        <v>2.12</v>
      </c>
      <c r="H2224" s="136">
        <v>2.32</v>
      </c>
      <c r="I2224" s="135">
        <f t="shared" si="34"/>
        <v>2.2199999999999998</v>
      </c>
    </row>
    <row r="2225" spans="2:9" ht="12.75">
      <c r="B2225">
        <v>2221</v>
      </c>
      <c r="C2225" s="136">
        <v>1.35</v>
      </c>
      <c r="D2225" s="136">
        <v>1.46</v>
      </c>
      <c r="E2225" s="136">
        <v>1.72</v>
      </c>
      <c r="F2225" s="136">
        <v>2.12</v>
      </c>
      <c r="G2225" s="136">
        <v>2.12</v>
      </c>
      <c r="H2225" s="136">
        <v>2.32</v>
      </c>
      <c r="I2225" s="135">
        <f t="shared" si="34"/>
        <v>2.2199999999999998</v>
      </c>
    </row>
    <row r="2226" spans="2:9" ht="12.75">
      <c r="B2226">
        <v>2222</v>
      </c>
      <c r="C2226" s="136">
        <v>1.35</v>
      </c>
      <c r="D2226" s="136">
        <v>1.46</v>
      </c>
      <c r="E2226" s="136">
        <v>1.72</v>
      </c>
      <c r="F2226" s="136">
        <v>2.12</v>
      </c>
      <c r="G2226" s="136">
        <v>2.12</v>
      </c>
      <c r="H2226" s="136">
        <v>2.32</v>
      </c>
      <c r="I2226" s="135">
        <f t="shared" si="34"/>
        <v>2.2199999999999998</v>
      </c>
    </row>
    <row r="2227" spans="2:9" ht="12.75">
      <c r="B2227">
        <v>2223</v>
      </c>
      <c r="C2227" s="136">
        <v>1.35</v>
      </c>
      <c r="D2227" s="136">
        <v>1.46</v>
      </c>
      <c r="E2227" s="136">
        <v>1.72</v>
      </c>
      <c r="F2227" s="136">
        <v>2.12</v>
      </c>
      <c r="G2227" s="136">
        <v>2.12</v>
      </c>
      <c r="H2227" s="136">
        <v>2.32</v>
      </c>
      <c r="I2227" s="135">
        <f t="shared" si="34"/>
        <v>2.2199999999999998</v>
      </c>
    </row>
    <row r="2228" spans="2:9" ht="12.75">
      <c r="B2228">
        <v>2224</v>
      </c>
      <c r="C2228" s="136">
        <v>1.35</v>
      </c>
      <c r="D2228" s="136">
        <v>1.46</v>
      </c>
      <c r="E2228" s="136">
        <v>1.72</v>
      </c>
      <c r="F2228" s="136">
        <v>2.12</v>
      </c>
      <c r="G2228" s="136">
        <v>2.12</v>
      </c>
      <c r="H2228" s="136">
        <v>2.32</v>
      </c>
      <c r="I2228" s="135">
        <f t="shared" si="34"/>
        <v>2.2199999999999998</v>
      </c>
    </row>
    <row r="2229" spans="2:9" ht="12.75">
      <c r="B2229">
        <v>2225</v>
      </c>
      <c r="C2229" s="136">
        <v>1.35</v>
      </c>
      <c r="D2229" s="136">
        <v>1.46</v>
      </c>
      <c r="E2229" s="136">
        <v>1.72</v>
      </c>
      <c r="F2229" s="136">
        <v>2.12</v>
      </c>
      <c r="G2229" s="136">
        <v>2.12</v>
      </c>
      <c r="H2229" s="136">
        <v>2.32</v>
      </c>
      <c r="I2229" s="135">
        <f t="shared" si="34"/>
        <v>2.2199999999999998</v>
      </c>
    </row>
    <row r="2230" spans="2:9" ht="12.75">
      <c r="B2230">
        <v>2226</v>
      </c>
      <c r="C2230" s="136">
        <v>1.35</v>
      </c>
      <c r="D2230" s="136">
        <v>1.46</v>
      </c>
      <c r="E2230" s="136">
        <v>1.72</v>
      </c>
      <c r="F2230" s="136">
        <v>2.12</v>
      </c>
      <c r="G2230" s="136">
        <v>2.12</v>
      </c>
      <c r="H2230" s="136">
        <v>2.32</v>
      </c>
      <c r="I2230" s="135">
        <f t="shared" si="34"/>
        <v>2.2199999999999998</v>
      </c>
    </row>
    <row r="2231" spans="2:9" ht="12.75">
      <c r="B2231">
        <v>2227</v>
      </c>
      <c r="C2231" s="136">
        <v>1.35</v>
      </c>
      <c r="D2231" s="136">
        <v>1.46</v>
      </c>
      <c r="E2231" s="136">
        <v>1.72</v>
      </c>
      <c r="F2231" s="136">
        <v>2.12</v>
      </c>
      <c r="G2231" s="136">
        <v>2.12</v>
      </c>
      <c r="H2231" s="136">
        <v>2.32</v>
      </c>
      <c r="I2231" s="135">
        <f t="shared" si="34"/>
        <v>2.2199999999999998</v>
      </c>
    </row>
    <row r="2232" spans="2:9" ht="12.75">
      <c r="B2232">
        <v>2228</v>
      </c>
      <c r="C2232" s="136">
        <v>1.35</v>
      </c>
      <c r="D2232" s="136">
        <v>1.46</v>
      </c>
      <c r="E2232" s="136">
        <v>1.72</v>
      </c>
      <c r="F2232" s="136">
        <v>2.12</v>
      </c>
      <c r="G2232" s="136">
        <v>2.12</v>
      </c>
      <c r="H2232" s="136">
        <v>2.32</v>
      </c>
      <c r="I2232" s="135">
        <f t="shared" si="34"/>
        <v>2.2199999999999998</v>
      </c>
    </row>
    <row r="2233" spans="2:9" ht="12.75">
      <c r="B2233">
        <v>2229</v>
      </c>
      <c r="C2233" s="136">
        <v>1.35</v>
      </c>
      <c r="D2233" s="136">
        <v>1.46</v>
      </c>
      <c r="E2233" s="136">
        <v>1.72</v>
      </c>
      <c r="F2233" s="136">
        <v>2.12</v>
      </c>
      <c r="G2233" s="136">
        <v>2.12</v>
      </c>
      <c r="H2233" s="136">
        <v>2.32</v>
      </c>
      <c r="I2233" s="135">
        <f t="shared" si="34"/>
        <v>2.2199999999999998</v>
      </c>
    </row>
    <row r="2234" spans="2:9" ht="12.75">
      <c r="B2234">
        <v>2230</v>
      </c>
      <c r="C2234" s="136">
        <v>1.35</v>
      </c>
      <c r="D2234" s="136">
        <v>1.46</v>
      </c>
      <c r="E2234" s="136">
        <v>1.72</v>
      </c>
      <c r="F2234" s="136">
        <v>2.12</v>
      </c>
      <c r="G2234" s="136">
        <v>2.12</v>
      </c>
      <c r="H2234" s="136">
        <v>2.32</v>
      </c>
      <c r="I2234" s="135">
        <f t="shared" si="34"/>
        <v>2.2199999999999998</v>
      </c>
    </row>
    <row r="2235" spans="2:9" ht="12.75">
      <c r="B2235">
        <v>2231</v>
      </c>
      <c r="C2235" s="136">
        <v>1.35</v>
      </c>
      <c r="D2235" s="136">
        <v>1.46</v>
      </c>
      <c r="E2235" s="136">
        <v>1.72</v>
      </c>
      <c r="F2235" s="136">
        <v>2.12</v>
      </c>
      <c r="G2235" s="136">
        <v>2.12</v>
      </c>
      <c r="H2235" s="136">
        <v>2.32</v>
      </c>
      <c r="I2235" s="135">
        <f t="shared" si="34"/>
        <v>2.2199999999999998</v>
      </c>
    </row>
    <row r="2236" spans="2:9" ht="12.75">
      <c r="B2236">
        <v>2232</v>
      </c>
      <c r="C2236" s="136">
        <v>1.35</v>
      </c>
      <c r="D2236" s="136">
        <v>1.46</v>
      </c>
      <c r="E2236" s="136">
        <v>1.72</v>
      </c>
      <c r="F2236" s="136">
        <v>2.12</v>
      </c>
      <c r="G2236" s="136">
        <v>2.12</v>
      </c>
      <c r="H2236" s="136">
        <v>2.32</v>
      </c>
      <c r="I2236" s="135">
        <f t="shared" si="34"/>
        <v>2.2199999999999998</v>
      </c>
    </row>
    <row r="2237" spans="2:9" ht="12.75">
      <c r="B2237">
        <v>2233</v>
      </c>
      <c r="C2237" s="136">
        <v>1.35</v>
      </c>
      <c r="D2237" s="136">
        <v>1.46</v>
      </c>
      <c r="E2237" s="136">
        <v>1.72</v>
      </c>
      <c r="F2237" s="136">
        <v>2.12</v>
      </c>
      <c r="G2237" s="136">
        <v>2.12</v>
      </c>
      <c r="H2237" s="136">
        <v>2.32</v>
      </c>
      <c r="I2237" s="135">
        <f t="shared" si="34"/>
        <v>2.2199999999999998</v>
      </c>
    </row>
    <row r="2238" spans="2:9" ht="12.75">
      <c r="B2238">
        <v>2234</v>
      </c>
      <c r="C2238" s="136">
        <v>1.35</v>
      </c>
      <c r="D2238" s="136">
        <v>1.46</v>
      </c>
      <c r="E2238" s="136">
        <v>1.72</v>
      </c>
      <c r="F2238" s="136">
        <v>2.12</v>
      </c>
      <c r="G2238" s="136">
        <v>2.12</v>
      </c>
      <c r="H2238" s="136">
        <v>2.32</v>
      </c>
      <c r="I2238" s="135">
        <f t="shared" si="34"/>
        <v>2.2199999999999998</v>
      </c>
    </row>
    <row r="2239" spans="2:9" ht="12.75">
      <c r="B2239">
        <v>2235</v>
      </c>
      <c r="C2239" s="136">
        <v>1.35</v>
      </c>
      <c r="D2239" s="136">
        <v>1.46</v>
      </c>
      <c r="E2239" s="136">
        <v>1.72</v>
      </c>
      <c r="F2239" s="136">
        <v>2.12</v>
      </c>
      <c r="G2239" s="136">
        <v>2.12</v>
      </c>
      <c r="H2239" s="136">
        <v>2.32</v>
      </c>
      <c r="I2239" s="135">
        <f t="shared" si="34"/>
        <v>2.2199999999999998</v>
      </c>
    </row>
    <row r="2240" spans="2:9" ht="12.75">
      <c r="B2240">
        <v>2236</v>
      </c>
      <c r="C2240" s="136">
        <v>1.35</v>
      </c>
      <c r="D2240" s="136">
        <v>1.46</v>
      </c>
      <c r="E2240" s="136">
        <v>1.72</v>
      </c>
      <c r="F2240" s="136">
        <v>2.12</v>
      </c>
      <c r="G2240" s="136">
        <v>2.12</v>
      </c>
      <c r="H2240" s="136">
        <v>2.32</v>
      </c>
      <c r="I2240" s="135">
        <f t="shared" si="34"/>
        <v>2.2199999999999998</v>
      </c>
    </row>
    <row r="2241" spans="2:9" ht="12.75">
      <c r="B2241">
        <v>2237</v>
      </c>
      <c r="C2241" s="136">
        <v>1.35</v>
      </c>
      <c r="D2241" s="136">
        <v>1.46</v>
      </c>
      <c r="E2241" s="136">
        <v>1.72</v>
      </c>
      <c r="F2241" s="136">
        <v>2.12</v>
      </c>
      <c r="G2241" s="136">
        <v>2.12</v>
      </c>
      <c r="H2241" s="136">
        <v>2.32</v>
      </c>
      <c r="I2241" s="135">
        <f t="shared" si="34"/>
        <v>2.2199999999999998</v>
      </c>
    </row>
    <row r="2242" spans="2:9" ht="12.75">
      <c r="B2242">
        <v>2238</v>
      </c>
      <c r="C2242" s="136">
        <v>1.35</v>
      </c>
      <c r="D2242" s="136">
        <v>1.46</v>
      </c>
      <c r="E2242" s="136">
        <v>1.72</v>
      </c>
      <c r="F2242" s="136">
        <v>2.12</v>
      </c>
      <c r="G2242" s="136">
        <v>2.12</v>
      </c>
      <c r="H2242" s="136">
        <v>2.32</v>
      </c>
      <c r="I2242" s="135">
        <f t="shared" si="34"/>
        <v>2.2199999999999998</v>
      </c>
    </row>
    <row r="2243" spans="2:9" ht="12.75">
      <c r="B2243">
        <v>2239</v>
      </c>
      <c r="C2243" s="136">
        <v>1.35</v>
      </c>
      <c r="D2243" s="136">
        <v>1.46</v>
      </c>
      <c r="E2243" s="136">
        <v>1.72</v>
      </c>
      <c r="F2243" s="136">
        <v>2.12</v>
      </c>
      <c r="G2243" s="136">
        <v>2.12</v>
      </c>
      <c r="H2243" s="136">
        <v>2.32</v>
      </c>
      <c r="I2243" s="135">
        <f t="shared" si="34"/>
        <v>2.2199999999999998</v>
      </c>
    </row>
    <row r="2244" spans="2:9" ht="12.75">
      <c r="B2244">
        <v>2240</v>
      </c>
      <c r="C2244" s="136">
        <v>1.35</v>
      </c>
      <c r="D2244" s="136">
        <v>1.46</v>
      </c>
      <c r="E2244" s="136">
        <v>1.72</v>
      </c>
      <c r="F2244" s="136">
        <v>2.12</v>
      </c>
      <c r="G2244" s="136">
        <v>2.12</v>
      </c>
      <c r="H2244" s="136">
        <v>2.32</v>
      </c>
      <c r="I2244" s="135">
        <f t="shared" si="34"/>
        <v>2.2199999999999998</v>
      </c>
    </row>
    <row r="2245" spans="2:9" ht="12.75">
      <c r="B2245">
        <v>2241</v>
      </c>
      <c r="C2245" s="136">
        <v>1.35</v>
      </c>
      <c r="D2245" s="136">
        <v>1.46</v>
      </c>
      <c r="E2245" s="136">
        <v>1.72</v>
      </c>
      <c r="F2245" s="136">
        <v>2.12</v>
      </c>
      <c r="G2245" s="136">
        <v>2.12</v>
      </c>
      <c r="H2245" s="136">
        <v>2.32</v>
      </c>
      <c r="I2245" s="135">
        <f aca="true" t="shared" si="35" ref="I2245:I2308">AVERAGE(F2245,H2245)</f>
        <v>2.2199999999999998</v>
      </c>
    </row>
    <row r="2246" spans="2:9" ht="12.75">
      <c r="B2246">
        <v>2242</v>
      </c>
      <c r="C2246" s="136">
        <v>1.35</v>
      </c>
      <c r="D2246" s="136">
        <v>1.46</v>
      </c>
      <c r="E2246" s="136">
        <v>1.72</v>
      </c>
      <c r="F2246" s="136">
        <v>2.12</v>
      </c>
      <c r="G2246" s="136">
        <v>2.12</v>
      </c>
      <c r="H2246" s="136">
        <v>2.32</v>
      </c>
      <c r="I2246" s="135">
        <f t="shared" si="35"/>
        <v>2.2199999999999998</v>
      </c>
    </row>
    <row r="2247" spans="2:9" ht="12.75">
      <c r="B2247">
        <v>2243</v>
      </c>
      <c r="C2247" s="136">
        <v>1.35</v>
      </c>
      <c r="D2247" s="136">
        <v>1.46</v>
      </c>
      <c r="E2247" s="136">
        <v>1.72</v>
      </c>
      <c r="F2247" s="136">
        <v>2.12</v>
      </c>
      <c r="G2247" s="136">
        <v>2.12</v>
      </c>
      <c r="H2247" s="136">
        <v>2.32</v>
      </c>
      <c r="I2247" s="135">
        <f t="shared" si="35"/>
        <v>2.2199999999999998</v>
      </c>
    </row>
    <row r="2248" spans="2:9" ht="12.75">
      <c r="B2248">
        <v>2244</v>
      </c>
      <c r="C2248" s="136">
        <v>1.35</v>
      </c>
      <c r="D2248" s="136">
        <v>1.46</v>
      </c>
      <c r="E2248" s="136">
        <v>1.72</v>
      </c>
      <c r="F2248" s="136">
        <v>2.12</v>
      </c>
      <c r="G2248" s="136">
        <v>2.12</v>
      </c>
      <c r="H2248" s="136">
        <v>2.32</v>
      </c>
      <c r="I2248" s="135">
        <f t="shared" si="35"/>
        <v>2.2199999999999998</v>
      </c>
    </row>
    <row r="2249" spans="2:9" ht="12.75">
      <c r="B2249">
        <v>2245</v>
      </c>
      <c r="C2249" s="136">
        <v>1.35</v>
      </c>
      <c r="D2249" s="136">
        <v>1.46</v>
      </c>
      <c r="E2249" s="136">
        <v>1.72</v>
      </c>
      <c r="F2249" s="136">
        <v>2.12</v>
      </c>
      <c r="G2249" s="136">
        <v>2.12</v>
      </c>
      <c r="H2249" s="136">
        <v>2.32</v>
      </c>
      <c r="I2249" s="135">
        <f t="shared" si="35"/>
        <v>2.2199999999999998</v>
      </c>
    </row>
    <row r="2250" spans="2:9" ht="12.75">
      <c r="B2250">
        <v>2246</v>
      </c>
      <c r="C2250" s="136">
        <v>1.35</v>
      </c>
      <c r="D2250" s="136">
        <v>1.46</v>
      </c>
      <c r="E2250" s="136">
        <v>1.72</v>
      </c>
      <c r="F2250" s="136">
        <v>2.12</v>
      </c>
      <c r="G2250" s="136">
        <v>2.12</v>
      </c>
      <c r="H2250" s="136">
        <v>2.32</v>
      </c>
      <c r="I2250" s="135">
        <f t="shared" si="35"/>
        <v>2.2199999999999998</v>
      </c>
    </row>
    <row r="2251" spans="2:9" ht="12.75">
      <c r="B2251">
        <v>2247</v>
      </c>
      <c r="C2251" s="136">
        <v>1.35</v>
      </c>
      <c r="D2251" s="136">
        <v>1.46</v>
      </c>
      <c r="E2251" s="136">
        <v>1.72</v>
      </c>
      <c r="F2251" s="136">
        <v>2.12</v>
      </c>
      <c r="G2251" s="136">
        <v>2.12</v>
      </c>
      <c r="H2251" s="136">
        <v>2.32</v>
      </c>
      <c r="I2251" s="135">
        <f t="shared" si="35"/>
        <v>2.2199999999999998</v>
      </c>
    </row>
    <row r="2252" spans="2:9" ht="12.75">
      <c r="B2252">
        <v>2248</v>
      </c>
      <c r="C2252" s="136">
        <v>1.35</v>
      </c>
      <c r="D2252" s="136">
        <v>1.46</v>
      </c>
      <c r="E2252" s="136">
        <v>1.72</v>
      </c>
      <c r="F2252" s="136">
        <v>2.12</v>
      </c>
      <c r="G2252" s="136">
        <v>2.12</v>
      </c>
      <c r="H2252" s="136">
        <v>2.32</v>
      </c>
      <c r="I2252" s="135">
        <f t="shared" si="35"/>
        <v>2.2199999999999998</v>
      </c>
    </row>
    <row r="2253" spans="2:9" ht="12.75">
      <c r="B2253">
        <v>2249</v>
      </c>
      <c r="C2253" s="136">
        <v>1.35</v>
      </c>
      <c r="D2253" s="136">
        <v>1.46</v>
      </c>
      <c r="E2253" s="136">
        <v>1.72</v>
      </c>
      <c r="F2253" s="136">
        <v>2.12</v>
      </c>
      <c r="G2253" s="136">
        <v>2.12</v>
      </c>
      <c r="H2253" s="136">
        <v>2.32</v>
      </c>
      <c r="I2253" s="135">
        <f t="shared" si="35"/>
        <v>2.2199999999999998</v>
      </c>
    </row>
    <row r="2254" spans="2:9" ht="12.75">
      <c r="B2254">
        <v>2250</v>
      </c>
      <c r="C2254" s="136">
        <v>1.35</v>
      </c>
      <c r="D2254" s="136">
        <v>1.46</v>
      </c>
      <c r="E2254" s="136">
        <v>1.72</v>
      </c>
      <c r="F2254" s="136">
        <v>2.12</v>
      </c>
      <c r="G2254" s="136">
        <v>2.12</v>
      </c>
      <c r="H2254" s="136">
        <v>2.32</v>
      </c>
      <c r="I2254" s="135">
        <f t="shared" si="35"/>
        <v>2.2199999999999998</v>
      </c>
    </row>
    <row r="2255" spans="2:9" ht="12.75">
      <c r="B2255">
        <v>2251</v>
      </c>
      <c r="C2255" s="136">
        <v>1.35</v>
      </c>
      <c r="D2255" s="136">
        <v>1.46</v>
      </c>
      <c r="E2255" s="136">
        <v>1.72</v>
      </c>
      <c r="F2255" s="136">
        <v>2.12</v>
      </c>
      <c r="G2255" s="136">
        <v>2.12</v>
      </c>
      <c r="H2255" s="136">
        <v>2.32</v>
      </c>
      <c r="I2255" s="135">
        <f t="shared" si="35"/>
        <v>2.2199999999999998</v>
      </c>
    </row>
    <row r="2256" spans="2:9" ht="12.75">
      <c r="B2256">
        <v>2252</v>
      </c>
      <c r="C2256" s="136">
        <v>1.35</v>
      </c>
      <c r="D2256" s="136">
        <v>1.46</v>
      </c>
      <c r="E2256" s="136">
        <v>1.72</v>
      </c>
      <c r="F2256" s="136">
        <v>2.12</v>
      </c>
      <c r="G2256" s="136">
        <v>2.12</v>
      </c>
      <c r="H2256" s="136">
        <v>2.32</v>
      </c>
      <c r="I2256" s="135">
        <f t="shared" si="35"/>
        <v>2.2199999999999998</v>
      </c>
    </row>
    <row r="2257" spans="2:9" ht="12.75">
      <c r="B2257">
        <v>2253</v>
      </c>
      <c r="C2257" s="136">
        <v>1.35</v>
      </c>
      <c r="D2257" s="136">
        <v>1.46</v>
      </c>
      <c r="E2257" s="136">
        <v>1.72</v>
      </c>
      <c r="F2257" s="136">
        <v>2.12</v>
      </c>
      <c r="G2257" s="136">
        <v>2.12</v>
      </c>
      <c r="H2257" s="136">
        <v>2.32</v>
      </c>
      <c r="I2257" s="135">
        <f t="shared" si="35"/>
        <v>2.2199999999999998</v>
      </c>
    </row>
    <row r="2258" spans="2:9" ht="12.75">
      <c r="B2258">
        <v>2254</v>
      </c>
      <c r="C2258" s="136">
        <v>1.35</v>
      </c>
      <c r="D2258" s="136">
        <v>1.46</v>
      </c>
      <c r="E2258" s="136">
        <v>1.72</v>
      </c>
      <c r="F2258" s="136">
        <v>2.12</v>
      </c>
      <c r="G2258" s="136">
        <v>2.12</v>
      </c>
      <c r="H2258" s="136">
        <v>2.32</v>
      </c>
      <c r="I2258" s="135">
        <f t="shared" si="35"/>
        <v>2.2199999999999998</v>
      </c>
    </row>
    <row r="2259" spans="2:9" ht="12.75">
      <c r="B2259">
        <v>2255</v>
      </c>
      <c r="C2259" s="136">
        <v>1.35</v>
      </c>
      <c r="D2259" s="136">
        <v>1.46</v>
      </c>
      <c r="E2259" s="136">
        <v>1.72</v>
      </c>
      <c r="F2259" s="136">
        <v>2.12</v>
      </c>
      <c r="G2259" s="136">
        <v>2.12</v>
      </c>
      <c r="H2259" s="136">
        <v>2.32</v>
      </c>
      <c r="I2259" s="135">
        <f t="shared" si="35"/>
        <v>2.2199999999999998</v>
      </c>
    </row>
    <row r="2260" spans="2:9" ht="12.75">
      <c r="B2260">
        <v>2256</v>
      </c>
      <c r="C2260" s="136">
        <v>1.35</v>
      </c>
      <c r="D2260" s="136">
        <v>1.46</v>
      </c>
      <c r="E2260" s="136">
        <v>1.72</v>
      </c>
      <c r="F2260" s="136">
        <v>2.12</v>
      </c>
      <c r="G2260" s="136">
        <v>2.12</v>
      </c>
      <c r="H2260" s="136">
        <v>2.32</v>
      </c>
      <c r="I2260" s="135">
        <f t="shared" si="35"/>
        <v>2.2199999999999998</v>
      </c>
    </row>
    <row r="2261" spans="2:9" ht="12.75">
      <c r="B2261">
        <v>2257</v>
      </c>
      <c r="C2261" s="136">
        <v>1.35</v>
      </c>
      <c r="D2261" s="136">
        <v>1.46</v>
      </c>
      <c r="E2261" s="136">
        <v>1.72</v>
      </c>
      <c r="F2261" s="136">
        <v>2.12</v>
      </c>
      <c r="G2261" s="136">
        <v>2.12</v>
      </c>
      <c r="H2261" s="136">
        <v>2.32</v>
      </c>
      <c r="I2261" s="135">
        <f t="shared" si="35"/>
        <v>2.2199999999999998</v>
      </c>
    </row>
    <row r="2262" spans="2:9" ht="12.75">
      <c r="B2262">
        <v>2258</v>
      </c>
      <c r="C2262" s="136">
        <v>1.35</v>
      </c>
      <c r="D2262" s="136">
        <v>1.46</v>
      </c>
      <c r="E2262" s="136">
        <v>1.72</v>
      </c>
      <c r="F2262" s="136">
        <v>2.12</v>
      </c>
      <c r="G2262" s="136">
        <v>2.12</v>
      </c>
      <c r="H2262" s="136">
        <v>2.32</v>
      </c>
      <c r="I2262" s="135">
        <f t="shared" si="35"/>
        <v>2.2199999999999998</v>
      </c>
    </row>
    <row r="2263" spans="2:9" ht="12.75">
      <c r="B2263">
        <v>2259</v>
      </c>
      <c r="C2263" s="136">
        <v>1.35</v>
      </c>
      <c r="D2263" s="136">
        <v>1.46</v>
      </c>
      <c r="E2263" s="136">
        <v>1.72</v>
      </c>
      <c r="F2263" s="136">
        <v>2.12</v>
      </c>
      <c r="G2263" s="136">
        <v>2.12</v>
      </c>
      <c r="H2263" s="136">
        <v>2.32</v>
      </c>
      <c r="I2263" s="135">
        <f t="shared" si="35"/>
        <v>2.2199999999999998</v>
      </c>
    </row>
    <row r="2264" spans="2:9" ht="12.75">
      <c r="B2264">
        <v>2260</v>
      </c>
      <c r="C2264" s="136">
        <v>1.35</v>
      </c>
      <c r="D2264" s="136">
        <v>1.46</v>
      </c>
      <c r="E2264" s="136">
        <v>1.72</v>
      </c>
      <c r="F2264" s="136">
        <v>2.12</v>
      </c>
      <c r="G2264" s="136">
        <v>2.12</v>
      </c>
      <c r="H2264" s="136">
        <v>2.32</v>
      </c>
      <c r="I2264" s="135">
        <f t="shared" si="35"/>
        <v>2.2199999999999998</v>
      </c>
    </row>
    <row r="2265" spans="2:9" ht="12.75">
      <c r="B2265">
        <v>2261</v>
      </c>
      <c r="C2265" s="136">
        <v>1.35</v>
      </c>
      <c r="D2265" s="136">
        <v>1.46</v>
      </c>
      <c r="E2265" s="136">
        <v>1.72</v>
      </c>
      <c r="F2265" s="136">
        <v>2.12</v>
      </c>
      <c r="G2265" s="136">
        <v>2.12</v>
      </c>
      <c r="H2265" s="136">
        <v>2.32</v>
      </c>
      <c r="I2265" s="135">
        <f t="shared" si="35"/>
        <v>2.2199999999999998</v>
      </c>
    </row>
    <row r="2266" spans="2:9" ht="12.75">
      <c r="B2266">
        <v>2262</v>
      </c>
      <c r="C2266" s="136">
        <v>1.35</v>
      </c>
      <c r="D2266" s="136">
        <v>1.46</v>
      </c>
      <c r="E2266" s="136">
        <v>1.72</v>
      </c>
      <c r="F2266" s="136">
        <v>2.12</v>
      </c>
      <c r="G2266" s="136">
        <v>2.12</v>
      </c>
      <c r="H2266" s="136">
        <v>2.32</v>
      </c>
      <c r="I2266" s="135">
        <f t="shared" si="35"/>
        <v>2.2199999999999998</v>
      </c>
    </row>
    <row r="2267" spans="2:9" ht="12.75">
      <c r="B2267">
        <v>2263</v>
      </c>
      <c r="C2267" s="136">
        <v>1.35</v>
      </c>
      <c r="D2267" s="136">
        <v>1.46</v>
      </c>
      <c r="E2267" s="136">
        <v>1.72</v>
      </c>
      <c r="F2267" s="136">
        <v>2.12</v>
      </c>
      <c r="G2267" s="136">
        <v>2.12</v>
      </c>
      <c r="H2267" s="136">
        <v>2.32</v>
      </c>
      <c r="I2267" s="135">
        <f t="shared" si="35"/>
        <v>2.2199999999999998</v>
      </c>
    </row>
    <row r="2268" spans="2:9" ht="12.75">
      <c r="B2268">
        <v>2264</v>
      </c>
      <c r="C2268" s="136">
        <v>1.35</v>
      </c>
      <c r="D2268" s="136">
        <v>1.46</v>
      </c>
      <c r="E2268" s="136">
        <v>1.72</v>
      </c>
      <c r="F2268" s="136">
        <v>2.12</v>
      </c>
      <c r="G2268" s="136">
        <v>2.12</v>
      </c>
      <c r="H2268" s="136">
        <v>2.32</v>
      </c>
      <c r="I2268" s="135">
        <f t="shared" si="35"/>
        <v>2.2199999999999998</v>
      </c>
    </row>
    <row r="2269" spans="2:9" ht="12.75">
      <c r="B2269">
        <v>2265</v>
      </c>
      <c r="C2269" s="136">
        <v>1.35</v>
      </c>
      <c r="D2269" s="136">
        <v>1.46</v>
      </c>
      <c r="E2269" s="136">
        <v>1.72</v>
      </c>
      <c r="F2269" s="136">
        <v>2.12</v>
      </c>
      <c r="G2269" s="136">
        <v>2.12</v>
      </c>
      <c r="H2269" s="136">
        <v>2.32</v>
      </c>
      <c r="I2269" s="135">
        <f t="shared" si="35"/>
        <v>2.2199999999999998</v>
      </c>
    </row>
    <row r="2270" spans="2:9" ht="12.75">
      <c r="B2270">
        <v>2266</v>
      </c>
      <c r="C2270" s="136">
        <v>1.35</v>
      </c>
      <c r="D2270" s="136">
        <v>1.46</v>
      </c>
      <c r="E2270" s="136">
        <v>1.72</v>
      </c>
      <c r="F2270" s="136">
        <v>2.12</v>
      </c>
      <c r="G2270" s="136">
        <v>2.12</v>
      </c>
      <c r="H2270" s="136">
        <v>2.32</v>
      </c>
      <c r="I2270" s="135">
        <f t="shared" si="35"/>
        <v>2.2199999999999998</v>
      </c>
    </row>
    <row r="2271" spans="2:9" ht="12.75">
      <c r="B2271">
        <v>2267</v>
      </c>
      <c r="C2271" s="136">
        <v>1.35</v>
      </c>
      <c r="D2271" s="136">
        <v>1.46</v>
      </c>
      <c r="E2271" s="136">
        <v>1.72</v>
      </c>
      <c r="F2271" s="136">
        <v>2.12</v>
      </c>
      <c r="G2271" s="136">
        <v>2.12</v>
      </c>
      <c r="H2271" s="136">
        <v>2.32</v>
      </c>
      <c r="I2271" s="135">
        <f t="shared" si="35"/>
        <v>2.2199999999999998</v>
      </c>
    </row>
    <row r="2272" spans="2:9" ht="12.75">
      <c r="B2272">
        <v>2268</v>
      </c>
      <c r="C2272" s="136">
        <v>1.35</v>
      </c>
      <c r="D2272" s="136">
        <v>1.46</v>
      </c>
      <c r="E2272" s="136">
        <v>1.72</v>
      </c>
      <c r="F2272" s="136">
        <v>2.12</v>
      </c>
      <c r="G2272" s="136">
        <v>2.12</v>
      </c>
      <c r="H2272" s="136">
        <v>2.32</v>
      </c>
      <c r="I2272" s="135">
        <f t="shared" si="35"/>
        <v>2.2199999999999998</v>
      </c>
    </row>
    <row r="2273" spans="2:9" ht="12.75">
      <c r="B2273">
        <v>2269</v>
      </c>
      <c r="C2273" s="136">
        <v>1.35</v>
      </c>
      <c r="D2273" s="136">
        <v>1.46</v>
      </c>
      <c r="E2273" s="136">
        <v>1.72</v>
      </c>
      <c r="F2273" s="136">
        <v>2.12</v>
      </c>
      <c r="G2273" s="136">
        <v>2.12</v>
      </c>
      <c r="H2273" s="136">
        <v>2.32</v>
      </c>
      <c r="I2273" s="135">
        <f t="shared" si="35"/>
        <v>2.2199999999999998</v>
      </c>
    </row>
    <row r="2274" spans="2:9" ht="12.75">
      <c r="B2274">
        <v>2270</v>
      </c>
      <c r="C2274" s="136">
        <v>1.35</v>
      </c>
      <c r="D2274" s="136">
        <v>1.46</v>
      </c>
      <c r="E2274" s="136">
        <v>1.72</v>
      </c>
      <c r="F2274" s="136">
        <v>2.12</v>
      </c>
      <c r="G2274" s="136">
        <v>2.12</v>
      </c>
      <c r="H2274" s="136">
        <v>2.32</v>
      </c>
      <c r="I2274" s="135">
        <f t="shared" si="35"/>
        <v>2.2199999999999998</v>
      </c>
    </row>
    <row r="2275" spans="2:9" ht="12.75">
      <c r="B2275">
        <v>2271</v>
      </c>
      <c r="C2275" s="136">
        <v>1.35</v>
      </c>
      <c r="D2275" s="136">
        <v>1.46</v>
      </c>
      <c r="E2275" s="136">
        <v>1.72</v>
      </c>
      <c r="F2275" s="136">
        <v>2.12</v>
      </c>
      <c r="G2275" s="136">
        <v>2.12</v>
      </c>
      <c r="H2275" s="136">
        <v>2.32</v>
      </c>
      <c r="I2275" s="135">
        <f t="shared" si="35"/>
        <v>2.2199999999999998</v>
      </c>
    </row>
    <row r="2276" spans="2:9" ht="12.75">
      <c r="B2276">
        <v>2272</v>
      </c>
      <c r="C2276" s="136">
        <v>1.35</v>
      </c>
      <c r="D2276" s="136">
        <v>1.46</v>
      </c>
      <c r="E2276" s="136">
        <v>1.72</v>
      </c>
      <c r="F2276" s="136">
        <v>2.12</v>
      </c>
      <c r="G2276" s="136">
        <v>2.12</v>
      </c>
      <c r="H2276" s="136">
        <v>2.32</v>
      </c>
      <c r="I2276" s="135">
        <f t="shared" si="35"/>
        <v>2.2199999999999998</v>
      </c>
    </row>
    <row r="2277" spans="2:9" ht="12.75">
      <c r="B2277">
        <v>2273</v>
      </c>
      <c r="C2277" s="136">
        <v>1.35</v>
      </c>
      <c r="D2277" s="136">
        <v>1.46</v>
      </c>
      <c r="E2277" s="136">
        <v>1.72</v>
      </c>
      <c r="F2277" s="136">
        <v>2.12</v>
      </c>
      <c r="G2277" s="136">
        <v>2.12</v>
      </c>
      <c r="H2277" s="136">
        <v>2.32</v>
      </c>
      <c r="I2277" s="135">
        <f t="shared" si="35"/>
        <v>2.2199999999999998</v>
      </c>
    </row>
    <row r="2278" spans="2:9" ht="12.75">
      <c r="B2278">
        <v>2274</v>
      </c>
      <c r="C2278" s="136">
        <v>1.35</v>
      </c>
      <c r="D2278" s="136">
        <v>1.46</v>
      </c>
      <c r="E2278" s="136">
        <v>1.72</v>
      </c>
      <c r="F2278" s="136">
        <v>2.12</v>
      </c>
      <c r="G2278" s="136">
        <v>2.12</v>
      </c>
      <c r="H2278" s="136">
        <v>2.32</v>
      </c>
      <c r="I2278" s="135">
        <f t="shared" si="35"/>
        <v>2.2199999999999998</v>
      </c>
    </row>
    <row r="2279" spans="2:9" ht="12.75">
      <c r="B2279">
        <v>2275</v>
      </c>
      <c r="C2279" s="136">
        <v>1.35</v>
      </c>
      <c r="D2279" s="136">
        <v>1.46</v>
      </c>
      <c r="E2279" s="136">
        <v>1.72</v>
      </c>
      <c r="F2279" s="136">
        <v>2.12</v>
      </c>
      <c r="G2279" s="136">
        <v>2.12</v>
      </c>
      <c r="H2279" s="136">
        <v>2.32</v>
      </c>
      <c r="I2279" s="135">
        <f t="shared" si="35"/>
        <v>2.2199999999999998</v>
      </c>
    </row>
    <row r="2280" spans="2:9" ht="12.75">
      <c r="B2280">
        <v>2276</v>
      </c>
      <c r="C2280" s="136">
        <v>1.35</v>
      </c>
      <c r="D2280" s="136">
        <v>1.46</v>
      </c>
      <c r="E2280" s="136">
        <v>1.72</v>
      </c>
      <c r="F2280" s="136">
        <v>2.12</v>
      </c>
      <c r="G2280" s="136">
        <v>2.12</v>
      </c>
      <c r="H2280" s="136">
        <v>2.32</v>
      </c>
      <c r="I2280" s="135">
        <f t="shared" si="35"/>
        <v>2.2199999999999998</v>
      </c>
    </row>
    <row r="2281" spans="2:9" ht="12.75">
      <c r="B2281">
        <v>2277</v>
      </c>
      <c r="C2281" s="136">
        <v>1.35</v>
      </c>
      <c r="D2281" s="136">
        <v>1.46</v>
      </c>
      <c r="E2281" s="136">
        <v>1.72</v>
      </c>
      <c r="F2281" s="136">
        <v>2.12</v>
      </c>
      <c r="G2281" s="136">
        <v>2.12</v>
      </c>
      <c r="H2281" s="136">
        <v>2.32</v>
      </c>
      <c r="I2281" s="135">
        <f t="shared" si="35"/>
        <v>2.2199999999999998</v>
      </c>
    </row>
    <row r="2282" spans="2:9" ht="12.75">
      <c r="B2282">
        <v>2278</v>
      </c>
      <c r="C2282" s="136">
        <v>1.35</v>
      </c>
      <c r="D2282" s="136">
        <v>1.46</v>
      </c>
      <c r="E2282" s="136">
        <v>1.72</v>
      </c>
      <c r="F2282" s="136">
        <v>2.12</v>
      </c>
      <c r="G2282" s="136">
        <v>2.12</v>
      </c>
      <c r="H2282" s="136">
        <v>2.32</v>
      </c>
      <c r="I2282" s="135">
        <f t="shared" si="35"/>
        <v>2.2199999999999998</v>
      </c>
    </row>
    <row r="2283" spans="2:9" ht="12.75">
      <c r="B2283">
        <v>2279</v>
      </c>
      <c r="C2283" s="136">
        <v>1.35</v>
      </c>
      <c r="D2283" s="136">
        <v>1.46</v>
      </c>
      <c r="E2283" s="136">
        <v>1.72</v>
      </c>
      <c r="F2283" s="136">
        <v>2.12</v>
      </c>
      <c r="G2283" s="136">
        <v>2.12</v>
      </c>
      <c r="H2283" s="136">
        <v>2.32</v>
      </c>
      <c r="I2283" s="135">
        <f t="shared" si="35"/>
        <v>2.2199999999999998</v>
      </c>
    </row>
    <row r="2284" spans="2:9" ht="12.75">
      <c r="B2284">
        <v>2280</v>
      </c>
      <c r="C2284" s="136">
        <v>1.35</v>
      </c>
      <c r="D2284" s="136">
        <v>1.46</v>
      </c>
      <c r="E2284" s="136">
        <v>1.72</v>
      </c>
      <c r="F2284" s="136">
        <v>2.12</v>
      </c>
      <c r="G2284" s="136">
        <v>2.12</v>
      </c>
      <c r="H2284" s="136">
        <v>2.32</v>
      </c>
      <c r="I2284" s="135">
        <f t="shared" si="35"/>
        <v>2.2199999999999998</v>
      </c>
    </row>
    <row r="2285" spans="2:9" ht="12.75">
      <c r="B2285">
        <v>2281</v>
      </c>
      <c r="C2285" s="136">
        <v>1.35</v>
      </c>
      <c r="D2285" s="136">
        <v>1.46</v>
      </c>
      <c r="E2285" s="136">
        <v>1.72</v>
      </c>
      <c r="F2285" s="136">
        <v>2.12</v>
      </c>
      <c r="G2285" s="136">
        <v>2.12</v>
      </c>
      <c r="H2285" s="136">
        <v>2.32</v>
      </c>
      <c r="I2285" s="135">
        <f t="shared" si="35"/>
        <v>2.2199999999999998</v>
      </c>
    </row>
    <row r="2286" spans="2:9" ht="12.75">
      <c r="B2286">
        <v>2282</v>
      </c>
      <c r="C2286" s="136">
        <v>1.35</v>
      </c>
      <c r="D2286" s="136">
        <v>1.46</v>
      </c>
      <c r="E2286" s="136">
        <v>1.72</v>
      </c>
      <c r="F2286" s="136">
        <v>2.12</v>
      </c>
      <c r="G2286" s="136">
        <v>2.12</v>
      </c>
      <c r="H2286" s="136">
        <v>2.32</v>
      </c>
      <c r="I2286" s="135">
        <f t="shared" si="35"/>
        <v>2.2199999999999998</v>
      </c>
    </row>
    <row r="2287" spans="2:9" ht="12.75">
      <c r="B2287">
        <v>2283</v>
      </c>
      <c r="C2287" s="136">
        <v>1.35</v>
      </c>
      <c r="D2287" s="136">
        <v>1.46</v>
      </c>
      <c r="E2287" s="136">
        <v>1.72</v>
      </c>
      <c r="F2287" s="136">
        <v>2.12</v>
      </c>
      <c r="G2287" s="136">
        <v>2.12</v>
      </c>
      <c r="H2287" s="136">
        <v>2.32</v>
      </c>
      <c r="I2287" s="135">
        <f t="shared" si="35"/>
        <v>2.2199999999999998</v>
      </c>
    </row>
    <row r="2288" spans="2:9" ht="12.75">
      <c r="B2288">
        <v>2284</v>
      </c>
      <c r="C2288" s="136">
        <v>1.35</v>
      </c>
      <c r="D2288" s="136">
        <v>1.46</v>
      </c>
      <c r="E2288" s="136">
        <v>1.72</v>
      </c>
      <c r="F2288" s="136">
        <v>2.12</v>
      </c>
      <c r="G2288" s="136">
        <v>2.12</v>
      </c>
      <c r="H2288" s="136">
        <v>2.32</v>
      </c>
      <c r="I2288" s="135">
        <f t="shared" si="35"/>
        <v>2.2199999999999998</v>
      </c>
    </row>
    <row r="2289" spans="2:9" ht="12.75">
      <c r="B2289">
        <v>2285</v>
      </c>
      <c r="C2289" s="136">
        <v>1.35</v>
      </c>
      <c r="D2289" s="136">
        <v>1.46</v>
      </c>
      <c r="E2289" s="136">
        <v>1.72</v>
      </c>
      <c r="F2289" s="136">
        <v>2.12</v>
      </c>
      <c r="G2289" s="136">
        <v>2.12</v>
      </c>
      <c r="H2289" s="136">
        <v>2.32</v>
      </c>
      <c r="I2289" s="135">
        <f t="shared" si="35"/>
        <v>2.2199999999999998</v>
      </c>
    </row>
    <row r="2290" spans="2:9" ht="12.75">
      <c r="B2290">
        <v>2286</v>
      </c>
      <c r="C2290" s="136">
        <v>1.35</v>
      </c>
      <c r="D2290" s="136">
        <v>1.46</v>
      </c>
      <c r="E2290" s="136">
        <v>1.72</v>
      </c>
      <c r="F2290" s="136">
        <v>2.12</v>
      </c>
      <c r="G2290" s="136">
        <v>2.12</v>
      </c>
      <c r="H2290" s="136">
        <v>2.32</v>
      </c>
      <c r="I2290" s="135">
        <f t="shared" si="35"/>
        <v>2.2199999999999998</v>
      </c>
    </row>
    <row r="2291" spans="2:9" ht="12.75">
      <c r="B2291">
        <v>2287</v>
      </c>
      <c r="C2291" s="136">
        <v>1.35</v>
      </c>
      <c r="D2291" s="136">
        <v>1.46</v>
      </c>
      <c r="E2291" s="136">
        <v>1.72</v>
      </c>
      <c r="F2291" s="136">
        <v>2.12</v>
      </c>
      <c r="G2291" s="136">
        <v>2.12</v>
      </c>
      <c r="H2291" s="136">
        <v>2.32</v>
      </c>
      <c r="I2291" s="135">
        <f t="shared" si="35"/>
        <v>2.2199999999999998</v>
      </c>
    </row>
    <row r="2292" spans="2:9" ht="12.75">
      <c r="B2292">
        <v>2288</v>
      </c>
      <c r="C2292" s="136">
        <v>1.35</v>
      </c>
      <c r="D2292" s="136">
        <v>1.46</v>
      </c>
      <c r="E2292" s="136">
        <v>1.72</v>
      </c>
      <c r="F2292" s="136">
        <v>2.12</v>
      </c>
      <c r="G2292" s="136">
        <v>2.12</v>
      </c>
      <c r="H2292" s="136">
        <v>2.32</v>
      </c>
      <c r="I2292" s="135">
        <f t="shared" si="35"/>
        <v>2.2199999999999998</v>
      </c>
    </row>
    <row r="2293" spans="2:9" ht="12.75">
      <c r="B2293">
        <v>2289</v>
      </c>
      <c r="C2293" s="136">
        <v>1.35</v>
      </c>
      <c r="D2293" s="136">
        <v>1.46</v>
      </c>
      <c r="E2293" s="136">
        <v>1.72</v>
      </c>
      <c r="F2293" s="136">
        <v>2.12</v>
      </c>
      <c r="G2293" s="136">
        <v>2.12</v>
      </c>
      <c r="H2293" s="136">
        <v>2.32</v>
      </c>
      <c r="I2293" s="135">
        <f t="shared" si="35"/>
        <v>2.2199999999999998</v>
      </c>
    </row>
    <row r="2294" spans="2:9" ht="12.75">
      <c r="B2294">
        <v>2290</v>
      </c>
      <c r="C2294" s="136">
        <v>1.35</v>
      </c>
      <c r="D2294" s="136">
        <v>1.46</v>
      </c>
      <c r="E2294" s="136">
        <v>1.72</v>
      </c>
      <c r="F2294" s="136">
        <v>2.12</v>
      </c>
      <c r="G2294" s="136">
        <v>2.12</v>
      </c>
      <c r="H2294" s="136">
        <v>2.32</v>
      </c>
      <c r="I2294" s="135">
        <f t="shared" si="35"/>
        <v>2.2199999999999998</v>
      </c>
    </row>
    <row r="2295" spans="2:9" ht="12.75">
      <c r="B2295">
        <v>2291</v>
      </c>
      <c r="C2295" s="136">
        <v>1.35</v>
      </c>
      <c r="D2295" s="136">
        <v>1.46</v>
      </c>
      <c r="E2295" s="136">
        <v>1.72</v>
      </c>
      <c r="F2295" s="136">
        <v>2.12</v>
      </c>
      <c r="G2295" s="136">
        <v>2.12</v>
      </c>
      <c r="H2295" s="136">
        <v>2.32</v>
      </c>
      <c r="I2295" s="135">
        <f t="shared" si="35"/>
        <v>2.2199999999999998</v>
      </c>
    </row>
    <row r="2296" spans="2:9" ht="12.75">
      <c r="B2296">
        <v>2292</v>
      </c>
      <c r="C2296" s="136">
        <v>1.35</v>
      </c>
      <c r="D2296" s="136">
        <v>1.46</v>
      </c>
      <c r="E2296" s="136">
        <v>1.72</v>
      </c>
      <c r="F2296" s="136">
        <v>2.12</v>
      </c>
      <c r="G2296" s="136">
        <v>2.12</v>
      </c>
      <c r="H2296" s="136">
        <v>2.32</v>
      </c>
      <c r="I2296" s="135">
        <f t="shared" si="35"/>
        <v>2.2199999999999998</v>
      </c>
    </row>
    <row r="2297" spans="2:9" ht="12.75">
      <c r="B2297">
        <v>2293</v>
      </c>
      <c r="C2297" s="136">
        <v>1.35</v>
      </c>
      <c r="D2297" s="136">
        <v>1.46</v>
      </c>
      <c r="E2297" s="136">
        <v>1.72</v>
      </c>
      <c r="F2297" s="136">
        <v>2.12</v>
      </c>
      <c r="G2297" s="136">
        <v>2.12</v>
      </c>
      <c r="H2297" s="136">
        <v>2.32</v>
      </c>
      <c r="I2297" s="135">
        <f t="shared" si="35"/>
        <v>2.2199999999999998</v>
      </c>
    </row>
    <row r="2298" spans="2:9" ht="12.75">
      <c r="B2298">
        <v>2294</v>
      </c>
      <c r="C2298" s="136">
        <v>1.35</v>
      </c>
      <c r="D2298" s="136">
        <v>1.46</v>
      </c>
      <c r="E2298" s="136">
        <v>1.72</v>
      </c>
      <c r="F2298" s="136">
        <v>2.12</v>
      </c>
      <c r="G2298" s="136">
        <v>2.12</v>
      </c>
      <c r="H2298" s="136">
        <v>2.32</v>
      </c>
      <c r="I2298" s="135">
        <f t="shared" si="35"/>
        <v>2.2199999999999998</v>
      </c>
    </row>
    <row r="2299" spans="2:9" ht="12.75">
      <c r="B2299">
        <v>2295</v>
      </c>
      <c r="C2299" s="136">
        <v>1.35</v>
      </c>
      <c r="D2299" s="136">
        <v>1.46</v>
      </c>
      <c r="E2299" s="136">
        <v>1.72</v>
      </c>
      <c r="F2299" s="136">
        <v>2.12</v>
      </c>
      <c r="G2299" s="136">
        <v>2.12</v>
      </c>
      <c r="H2299" s="136">
        <v>2.32</v>
      </c>
      <c r="I2299" s="135">
        <f t="shared" si="35"/>
        <v>2.2199999999999998</v>
      </c>
    </row>
    <row r="2300" spans="2:9" ht="12.75">
      <c r="B2300">
        <v>2296</v>
      </c>
      <c r="C2300" s="136">
        <v>1.35</v>
      </c>
      <c r="D2300" s="136">
        <v>1.46</v>
      </c>
      <c r="E2300" s="136">
        <v>1.72</v>
      </c>
      <c r="F2300" s="136">
        <v>2.12</v>
      </c>
      <c r="G2300" s="136">
        <v>2.12</v>
      </c>
      <c r="H2300" s="136">
        <v>2.32</v>
      </c>
      <c r="I2300" s="135">
        <f t="shared" si="35"/>
        <v>2.2199999999999998</v>
      </c>
    </row>
    <row r="2301" spans="2:9" ht="12.75">
      <c r="B2301">
        <v>2297</v>
      </c>
      <c r="C2301" s="136">
        <v>1.35</v>
      </c>
      <c r="D2301" s="136">
        <v>1.46</v>
      </c>
      <c r="E2301" s="136">
        <v>1.72</v>
      </c>
      <c r="F2301" s="136">
        <v>2.12</v>
      </c>
      <c r="G2301" s="136">
        <v>2.12</v>
      </c>
      <c r="H2301" s="136">
        <v>2.32</v>
      </c>
      <c r="I2301" s="135">
        <f t="shared" si="35"/>
        <v>2.2199999999999998</v>
      </c>
    </row>
    <row r="2302" spans="2:9" ht="12.75">
      <c r="B2302">
        <v>2298</v>
      </c>
      <c r="C2302" s="136">
        <v>1.35</v>
      </c>
      <c r="D2302" s="136">
        <v>1.46</v>
      </c>
      <c r="E2302" s="136">
        <v>1.72</v>
      </c>
      <c r="F2302" s="136">
        <v>2.12</v>
      </c>
      <c r="G2302" s="136">
        <v>2.12</v>
      </c>
      <c r="H2302" s="136">
        <v>2.32</v>
      </c>
      <c r="I2302" s="135">
        <f t="shared" si="35"/>
        <v>2.2199999999999998</v>
      </c>
    </row>
    <row r="2303" spans="2:9" ht="12.75">
      <c r="B2303">
        <v>2299</v>
      </c>
      <c r="C2303" s="136">
        <v>1.35</v>
      </c>
      <c r="D2303" s="136">
        <v>1.46</v>
      </c>
      <c r="E2303" s="136">
        <v>1.72</v>
      </c>
      <c r="F2303" s="136">
        <v>2.12</v>
      </c>
      <c r="G2303" s="136">
        <v>2.12</v>
      </c>
      <c r="H2303" s="136">
        <v>2.32</v>
      </c>
      <c r="I2303" s="135">
        <f t="shared" si="35"/>
        <v>2.2199999999999998</v>
      </c>
    </row>
    <row r="2304" spans="2:9" ht="12.75">
      <c r="B2304">
        <v>2300</v>
      </c>
      <c r="C2304" s="136">
        <v>1.35</v>
      </c>
      <c r="D2304" s="136">
        <v>1.46</v>
      </c>
      <c r="E2304" s="136">
        <v>1.72</v>
      </c>
      <c r="F2304" s="136">
        <v>2.12</v>
      </c>
      <c r="G2304" s="136">
        <v>2.12</v>
      </c>
      <c r="H2304" s="136">
        <v>2.32</v>
      </c>
      <c r="I2304" s="135">
        <f t="shared" si="35"/>
        <v>2.2199999999999998</v>
      </c>
    </row>
    <row r="2305" spans="2:9" ht="12.75">
      <c r="B2305">
        <v>2301</v>
      </c>
      <c r="C2305" s="136">
        <v>1.35</v>
      </c>
      <c r="D2305" s="136">
        <v>1.46</v>
      </c>
      <c r="E2305" s="136">
        <v>1.72</v>
      </c>
      <c r="F2305" s="136">
        <v>2.12</v>
      </c>
      <c r="G2305" s="136">
        <v>2.12</v>
      </c>
      <c r="H2305" s="136">
        <v>2.32</v>
      </c>
      <c r="I2305" s="135">
        <f t="shared" si="35"/>
        <v>2.2199999999999998</v>
      </c>
    </row>
    <row r="2306" spans="2:9" ht="12.75">
      <c r="B2306">
        <v>2302</v>
      </c>
      <c r="C2306" s="136">
        <v>1.35</v>
      </c>
      <c r="D2306" s="136">
        <v>1.46</v>
      </c>
      <c r="E2306" s="136">
        <v>1.72</v>
      </c>
      <c r="F2306" s="136">
        <v>2.12</v>
      </c>
      <c r="G2306" s="136">
        <v>2.12</v>
      </c>
      <c r="H2306" s="136">
        <v>2.32</v>
      </c>
      <c r="I2306" s="135">
        <f t="shared" si="35"/>
        <v>2.2199999999999998</v>
      </c>
    </row>
    <row r="2307" spans="2:9" ht="12.75">
      <c r="B2307">
        <v>2303</v>
      </c>
      <c r="C2307" s="136">
        <v>1.35</v>
      </c>
      <c r="D2307" s="136">
        <v>1.46</v>
      </c>
      <c r="E2307" s="136">
        <v>1.72</v>
      </c>
      <c r="F2307" s="136">
        <v>2.12</v>
      </c>
      <c r="G2307" s="136">
        <v>2.12</v>
      </c>
      <c r="H2307" s="136">
        <v>2.32</v>
      </c>
      <c r="I2307" s="135">
        <f t="shared" si="35"/>
        <v>2.2199999999999998</v>
      </c>
    </row>
    <row r="2308" spans="2:9" ht="12.75">
      <c r="B2308">
        <v>2304</v>
      </c>
      <c r="C2308" s="136">
        <v>1.35</v>
      </c>
      <c r="D2308" s="136">
        <v>1.46</v>
      </c>
      <c r="E2308" s="136">
        <v>1.72</v>
      </c>
      <c r="F2308" s="136">
        <v>2.12</v>
      </c>
      <c r="G2308" s="136">
        <v>2.12</v>
      </c>
      <c r="H2308" s="136">
        <v>2.32</v>
      </c>
      <c r="I2308" s="135">
        <f t="shared" si="35"/>
        <v>2.2199999999999998</v>
      </c>
    </row>
    <row r="2309" spans="2:9" ht="12.75">
      <c r="B2309">
        <v>2305</v>
      </c>
      <c r="C2309" s="136">
        <v>1.35</v>
      </c>
      <c r="D2309" s="136">
        <v>1.46</v>
      </c>
      <c r="E2309" s="136">
        <v>1.72</v>
      </c>
      <c r="F2309" s="136">
        <v>2.12</v>
      </c>
      <c r="G2309" s="136">
        <v>2.12</v>
      </c>
      <c r="H2309" s="136">
        <v>2.32</v>
      </c>
      <c r="I2309" s="135">
        <f aca="true" t="shared" si="36" ref="I2309:I2372">AVERAGE(F2309,H2309)</f>
        <v>2.2199999999999998</v>
      </c>
    </row>
    <row r="2310" spans="2:9" ht="12.75">
      <c r="B2310">
        <v>2306</v>
      </c>
      <c r="C2310" s="136">
        <v>1.35</v>
      </c>
      <c r="D2310" s="136">
        <v>1.46</v>
      </c>
      <c r="E2310" s="136">
        <v>1.72</v>
      </c>
      <c r="F2310" s="136">
        <v>2.12</v>
      </c>
      <c r="G2310" s="136">
        <v>2.12</v>
      </c>
      <c r="H2310" s="136">
        <v>2.32</v>
      </c>
      <c r="I2310" s="135">
        <f t="shared" si="36"/>
        <v>2.2199999999999998</v>
      </c>
    </row>
    <row r="2311" spans="2:9" ht="12.75">
      <c r="B2311">
        <v>2307</v>
      </c>
      <c r="C2311" s="136">
        <v>1.35</v>
      </c>
      <c r="D2311" s="136">
        <v>1.46</v>
      </c>
      <c r="E2311" s="136">
        <v>1.72</v>
      </c>
      <c r="F2311" s="136">
        <v>2.12</v>
      </c>
      <c r="G2311" s="136">
        <v>2.12</v>
      </c>
      <c r="H2311" s="136">
        <v>2.32</v>
      </c>
      <c r="I2311" s="135">
        <f t="shared" si="36"/>
        <v>2.2199999999999998</v>
      </c>
    </row>
    <row r="2312" spans="2:9" ht="12.75">
      <c r="B2312">
        <v>2308</v>
      </c>
      <c r="C2312" s="136">
        <v>1.35</v>
      </c>
      <c r="D2312" s="136">
        <v>1.46</v>
      </c>
      <c r="E2312" s="136">
        <v>1.72</v>
      </c>
      <c r="F2312" s="136">
        <v>2.12</v>
      </c>
      <c r="G2312" s="136">
        <v>2.12</v>
      </c>
      <c r="H2312" s="136">
        <v>2.32</v>
      </c>
      <c r="I2312" s="135">
        <f t="shared" si="36"/>
        <v>2.2199999999999998</v>
      </c>
    </row>
    <row r="2313" spans="2:9" ht="12.75">
      <c r="B2313">
        <v>2309</v>
      </c>
      <c r="C2313" s="136">
        <v>1.35</v>
      </c>
      <c r="D2313" s="136">
        <v>1.46</v>
      </c>
      <c r="E2313" s="136">
        <v>1.72</v>
      </c>
      <c r="F2313" s="136">
        <v>2.12</v>
      </c>
      <c r="G2313" s="136">
        <v>2.12</v>
      </c>
      <c r="H2313" s="136">
        <v>2.32</v>
      </c>
      <c r="I2313" s="135">
        <f t="shared" si="36"/>
        <v>2.2199999999999998</v>
      </c>
    </row>
    <row r="2314" spans="2:9" ht="12.75">
      <c r="B2314">
        <v>2310</v>
      </c>
      <c r="C2314" s="136">
        <v>1.35</v>
      </c>
      <c r="D2314" s="136">
        <v>1.46</v>
      </c>
      <c r="E2314" s="136">
        <v>1.72</v>
      </c>
      <c r="F2314" s="136">
        <v>2.12</v>
      </c>
      <c r="G2314" s="136">
        <v>2.12</v>
      </c>
      <c r="H2314" s="136">
        <v>2.32</v>
      </c>
      <c r="I2314" s="135">
        <f t="shared" si="36"/>
        <v>2.2199999999999998</v>
      </c>
    </row>
    <row r="2315" spans="2:9" ht="12.75">
      <c r="B2315">
        <v>2311</v>
      </c>
      <c r="C2315" s="136">
        <v>1.35</v>
      </c>
      <c r="D2315" s="136">
        <v>1.46</v>
      </c>
      <c r="E2315" s="136">
        <v>1.72</v>
      </c>
      <c r="F2315" s="136">
        <v>2.12</v>
      </c>
      <c r="G2315" s="136">
        <v>2.12</v>
      </c>
      <c r="H2315" s="136">
        <v>2.32</v>
      </c>
      <c r="I2315" s="135">
        <f t="shared" si="36"/>
        <v>2.2199999999999998</v>
      </c>
    </row>
    <row r="2316" spans="2:9" ht="12.75">
      <c r="B2316">
        <v>2312</v>
      </c>
      <c r="C2316" s="136">
        <v>1.35</v>
      </c>
      <c r="D2316" s="136">
        <v>1.46</v>
      </c>
      <c r="E2316" s="136">
        <v>1.72</v>
      </c>
      <c r="F2316" s="136">
        <v>2.12</v>
      </c>
      <c r="G2316" s="136">
        <v>2.12</v>
      </c>
      <c r="H2316" s="136">
        <v>2.32</v>
      </c>
      <c r="I2316" s="135">
        <f t="shared" si="36"/>
        <v>2.2199999999999998</v>
      </c>
    </row>
    <row r="2317" spans="2:9" ht="12.75">
      <c r="B2317">
        <v>2313</v>
      </c>
      <c r="C2317" s="136">
        <v>1.35</v>
      </c>
      <c r="D2317" s="136">
        <v>1.46</v>
      </c>
      <c r="E2317" s="136">
        <v>1.72</v>
      </c>
      <c r="F2317" s="136">
        <v>2.12</v>
      </c>
      <c r="G2317" s="136">
        <v>2.12</v>
      </c>
      <c r="H2317" s="136">
        <v>2.32</v>
      </c>
      <c r="I2317" s="135">
        <f t="shared" si="36"/>
        <v>2.2199999999999998</v>
      </c>
    </row>
    <row r="2318" spans="2:9" ht="12.75">
      <c r="B2318">
        <v>2314</v>
      </c>
      <c r="C2318" s="136">
        <v>1.35</v>
      </c>
      <c r="D2318" s="136">
        <v>1.46</v>
      </c>
      <c r="E2318" s="136">
        <v>1.72</v>
      </c>
      <c r="F2318" s="136">
        <v>2.12</v>
      </c>
      <c r="G2318" s="136">
        <v>2.12</v>
      </c>
      <c r="H2318" s="136">
        <v>2.32</v>
      </c>
      <c r="I2318" s="135">
        <f t="shared" si="36"/>
        <v>2.2199999999999998</v>
      </c>
    </row>
    <row r="2319" spans="2:9" ht="12.75">
      <c r="B2319">
        <v>2315</v>
      </c>
      <c r="C2319" s="136">
        <v>1.35</v>
      </c>
      <c r="D2319" s="136">
        <v>1.46</v>
      </c>
      <c r="E2319" s="136">
        <v>1.72</v>
      </c>
      <c r="F2319" s="136">
        <v>2.12</v>
      </c>
      <c r="G2319" s="136">
        <v>2.12</v>
      </c>
      <c r="H2319" s="136">
        <v>2.32</v>
      </c>
      <c r="I2319" s="135">
        <f t="shared" si="36"/>
        <v>2.2199999999999998</v>
      </c>
    </row>
    <row r="2320" spans="2:9" ht="12.75">
      <c r="B2320">
        <v>2316</v>
      </c>
      <c r="C2320" s="136">
        <v>1.35</v>
      </c>
      <c r="D2320" s="136">
        <v>1.46</v>
      </c>
      <c r="E2320" s="136">
        <v>1.72</v>
      </c>
      <c r="F2320" s="136">
        <v>2.12</v>
      </c>
      <c r="G2320" s="136">
        <v>2.12</v>
      </c>
      <c r="H2320" s="136">
        <v>2.32</v>
      </c>
      <c r="I2320" s="135">
        <f t="shared" si="36"/>
        <v>2.2199999999999998</v>
      </c>
    </row>
    <row r="2321" spans="2:9" ht="12.75">
      <c r="B2321">
        <v>2317</v>
      </c>
      <c r="C2321" s="136">
        <v>1.35</v>
      </c>
      <c r="D2321" s="136">
        <v>1.46</v>
      </c>
      <c r="E2321" s="136">
        <v>1.72</v>
      </c>
      <c r="F2321" s="136">
        <v>2.12</v>
      </c>
      <c r="G2321" s="136">
        <v>2.12</v>
      </c>
      <c r="H2321" s="136">
        <v>2.32</v>
      </c>
      <c r="I2321" s="135">
        <f t="shared" si="36"/>
        <v>2.2199999999999998</v>
      </c>
    </row>
    <row r="2322" spans="2:9" ht="12.75">
      <c r="B2322">
        <v>2318</v>
      </c>
      <c r="C2322" s="136">
        <v>1.35</v>
      </c>
      <c r="D2322" s="136">
        <v>1.46</v>
      </c>
      <c r="E2322" s="136">
        <v>1.72</v>
      </c>
      <c r="F2322" s="136">
        <v>2.12</v>
      </c>
      <c r="G2322" s="136">
        <v>2.12</v>
      </c>
      <c r="H2322" s="136">
        <v>2.32</v>
      </c>
      <c r="I2322" s="135">
        <f t="shared" si="36"/>
        <v>2.2199999999999998</v>
      </c>
    </row>
    <row r="2323" spans="2:9" ht="12.75">
      <c r="B2323">
        <v>2319</v>
      </c>
      <c r="C2323" s="136">
        <v>1.35</v>
      </c>
      <c r="D2323" s="136">
        <v>1.46</v>
      </c>
      <c r="E2323" s="136">
        <v>1.72</v>
      </c>
      <c r="F2323" s="136">
        <v>2.12</v>
      </c>
      <c r="G2323" s="136">
        <v>2.12</v>
      </c>
      <c r="H2323" s="136">
        <v>2.32</v>
      </c>
      <c r="I2323" s="135">
        <f t="shared" si="36"/>
        <v>2.2199999999999998</v>
      </c>
    </row>
    <row r="2324" spans="2:9" ht="12.75">
      <c r="B2324">
        <v>2320</v>
      </c>
      <c r="C2324" s="136">
        <v>1.35</v>
      </c>
      <c r="D2324" s="136">
        <v>1.46</v>
      </c>
      <c r="E2324" s="136">
        <v>1.72</v>
      </c>
      <c r="F2324" s="136">
        <v>2.12</v>
      </c>
      <c r="G2324" s="136">
        <v>2.12</v>
      </c>
      <c r="H2324" s="136">
        <v>2.32</v>
      </c>
      <c r="I2324" s="135">
        <f t="shared" si="36"/>
        <v>2.2199999999999998</v>
      </c>
    </row>
    <row r="2325" spans="2:9" ht="12.75">
      <c r="B2325">
        <v>2321</v>
      </c>
      <c r="C2325" s="136">
        <v>1.35</v>
      </c>
      <c r="D2325" s="136">
        <v>1.46</v>
      </c>
      <c r="E2325" s="136">
        <v>1.72</v>
      </c>
      <c r="F2325" s="136">
        <v>2.12</v>
      </c>
      <c r="G2325" s="136">
        <v>2.12</v>
      </c>
      <c r="H2325" s="136">
        <v>2.32</v>
      </c>
      <c r="I2325" s="135">
        <f t="shared" si="36"/>
        <v>2.2199999999999998</v>
      </c>
    </row>
    <row r="2326" spans="2:9" ht="12.75">
      <c r="B2326">
        <v>2322</v>
      </c>
      <c r="C2326" s="136">
        <v>1.35</v>
      </c>
      <c r="D2326" s="136">
        <v>1.46</v>
      </c>
      <c r="E2326" s="136">
        <v>1.72</v>
      </c>
      <c r="F2326" s="136">
        <v>2.12</v>
      </c>
      <c r="G2326" s="136">
        <v>2.12</v>
      </c>
      <c r="H2326" s="136">
        <v>2.32</v>
      </c>
      <c r="I2326" s="135">
        <f t="shared" si="36"/>
        <v>2.2199999999999998</v>
      </c>
    </row>
    <row r="2327" spans="2:9" ht="12.75">
      <c r="B2327">
        <v>2323</v>
      </c>
      <c r="C2327" s="136">
        <v>1.35</v>
      </c>
      <c r="D2327" s="136">
        <v>1.46</v>
      </c>
      <c r="E2327" s="136">
        <v>1.72</v>
      </c>
      <c r="F2327" s="136">
        <v>2.12</v>
      </c>
      <c r="G2327" s="136">
        <v>2.12</v>
      </c>
      <c r="H2327" s="136">
        <v>2.32</v>
      </c>
      <c r="I2327" s="135">
        <f t="shared" si="36"/>
        <v>2.2199999999999998</v>
      </c>
    </row>
    <row r="2328" spans="2:9" ht="12.75">
      <c r="B2328">
        <v>2324</v>
      </c>
      <c r="C2328" s="136">
        <v>1.35</v>
      </c>
      <c r="D2328" s="136">
        <v>1.46</v>
      </c>
      <c r="E2328" s="136">
        <v>1.72</v>
      </c>
      <c r="F2328" s="136">
        <v>2.12</v>
      </c>
      <c r="G2328" s="136">
        <v>2.12</v>
      </c>
      <c r="H2328" s="136">
        <v>2.32</v>
      </c>
      <c r="I2328" s="135">
        <f t="shared" si="36"/>
        <v>2.2199999999999998</v>
      </c>
    </row>
    <row r="2329" spans="2:9" ht="12.75">
      <c r="B2329">
        <v>2325</v>
      </c>
      <c r="C2329" s="136">
        <v>1.35</v>
      </c>
      <c r="D2329" s="136">
        <v>1.46</v>
      </c>
      <c r="E2329" s="136">
        <v>1.72</v>
      </c>
      <c r="F2329" s="136">
        <v>2.12</v>
      </c>
      <c r="G2329" s="136">
        <v>2.12</v>
      </c>
      <c r="H2329" s="136">
        <v>2.32</v>
      </c>
      <c r="I2329" s="135">
        <f t="shared" si="36"/>
        <v>2.2199999999999998</v>
      </c>
    </row>
    <row r="2330" spans="2:9" ht="12.75">
      <c r="B2330">
        <v>2326</v>
      </c>
      <c r="C2330" s="136">
        <v>1.35</v>
      </c>
      <c r="D2330" s="136">
        <v>1.46</v>
      </c>
      <c r="E2330" s="136">
        <v>1.72</v>
      </c>
      <c r="F2330" s="136">
        <v>2.12</v>
      </c>
      <c r="G2330" s="136">
        <v>2.12</v>
      </c>
      <c r="H2330" s="136">
        <v>2.32</v>
      </c>
      <c r="I2330" s="135">
        <f t="shared" si="36"/>
        <v>2.2199999999999998</v>
      </c>
    </row>
    <row r="2331" spans="2:9" ht="12.75">
      <c r="B2331">
        <v>2327</v>
      </c>
      <c r="C2331" s="136">
        <v>1.35</v>
      </c>
      <c r="D2331" s="136">
        <v>1.46</v>
      </c>
      <c r="E2331" s="136">
        <v>1.72</v>
      </c>
      <c r="F2331" s="136">
        <v>2.12</v>
      </c>
      <c r="G2331" s="136">
        <v>2.12</v>
      </c>
      <c r="H2331" s="136">
        <v>2.32</v>
      </c>
      <c r="I2331" s="135">
        <f t="shared" si="36"/>
        <v>2.2199999999999998</v>
      </c>
    </row>
    <row r="2332" spans="2:9" ht="12.75">
      <c r="B2332">
        <v>2328</v>
      </c>
      <c r="C2332" s="136">
        <v>1.35</v>
      </c>
      <c r="D2332" s="136">
        <v>1.46</v>
      </c>
      <c r="E2332" s="136">
        <v>1.72</v>
      </c>
      <c r="F2332" s="136">
        <v>2.12</v>
      </c>
      <c r="G2332" s="136">
        <v>2.12</v>
      </c>
      <c r="H2332" s="136">
        <v>2.32</v>
      </c>
      <c r="I2332" s="135">
        <f t="shared" si="36"/>
        <v>2.2199999999999998</v>
      </c>
    </row>
    <row r="2333" spans="2:9" ht="12.75">
      <c r="B2333">
        <v>2329</v>
      </c>
      <c r="C2333" s="136">
        <v>1.35</v>
      </c>
      <c r="D2333" s="136">
        <v>1.46</v>
      </c>
      <c r="E2333" s="136">
        <v>1.72</v>
      </c>
      <c r="F2333" s="136">
        <v>2.12</v>
      </c>
      <c r="G2333" s="136">
        <v>2.12</v>
      </c>
      <c r="H2333" s="136">
        <v>2.32</v>
      </c>
      <c r="I2333" s="135">
        <f t="shared" si="36"/>
        <v>2.2199999999999998</v>
      </c>
    </row>
    <row r="2334" spans="2:9" ht="12.75">
      <c r="B2334">
        <v>2330</v>
      </c>
      <c r="C2334" s="136">
        <v>1.35</v>
      </c>
      <c r="D2334" s="136">
        <v>1.46</v>
      </c>
      <c r="E2334" s="136">
        <v>1.72</v>
      </c>
      <c r="F2334" s="136">
        <v>2.12</v>
      </c>
      <c r="G2334" s="136">
        <v>2.12</v>
      </c>
      <c r="H2334" s="136">
        <v>2.32</v>
      </c>
      <c r="I2334" s="135">
        <f t="shared" si="36"/>
        <v>2.2199999999999998</v>
      </c>
    </row>
    <row r="2335" spans="2:9" ht="12.75">
      <c r="B2335">
        <v>2331</v>
      </c>
      <c r="C2335" s="136">
        <v>1.35</v>
      </c>
      <c r="D2335" s="136">
        <v>1.46</v>
      </c>
      <c r="E2335" s="136">
        <v>1.72</v>
      </c>
      <c r="F2335" s="136">
        <v>2.12</v>
      </c>
      <c r="G2335" s="136">
        <v>2.12</v>
      </c>
      <c r="H2335" s="136">
        <v>2.32</v>
      </c>
      <c r="I2335" s="135">
        <f t="shared" si="36"/>
        <v>2.2199999999999998</v>
      </c>
    </row>
    <row r="2336" spans="2:9" ht="12.75">
      <c r="B2336">
        <v>2332</v>
      </c>
      <c r="C2336" s="136">
        <v>1.35</v>
      </c>
      <c r="D2336" s="136">
        <v>1.46</v>
      </c>
      <c r="E2336" s="136">
        <v>1.72</v>
      </c>
      <c r="F2336" s="136">
        <v>2.12</v>
      </c>
      <c r="G2336" s="136">
        <v>2.12</v>
      </c>
      <c r="H2336" s="136">
        <v>2.32</v>
      </c>
      <c r="I2336" s="135">
        <f t="shared" si="36"/>
        <v>2.2199999999999998</v>
      </c>
    </row>
    <row r="2337" spans="2:9" ht="12.75">
      <c r="B2337">
        <v>2333</v>
      </c>
      <c r="C2337" s="136">
        <v>1.35</v>
      </c>
      <c r="D2337" s="136">
        <v>1.46</v>
      </c>
      <c r="E2337" s="136">
        <v>1.72</v>
      </c>
      <c r="F2337" s="136">
        <v>2.12</v>
      </c>
      <c r="G2337" s="136">
        <v>2.12</v>
      </c>
      <c r="H2337" s="136">
        <v>2.32</v>
      </c>
      <c r="I2337" s="135">
        <f t="shared" si="36"/>
        <v>2.2199999999999998</v>
      </c>
    </row>
    <row r="2338" spans="2:9" ht="12.75">
      <c r="B2338">
        <v>2334</v>
      </c>
      <c r="C2338" s="136">
        <v>1.35</v>
      </c>
      <c r="D2338" s="136">
        <v>1.46</v>
      </c>
      <c r="E2338" s="136">
        <v>1.72</v>
      </c>
      <c r="F2338" s="136">
        <v>2.12</v>
      </c>
      <c r="G2338" s="136">
        <v>2.12</v>
      </c>
      <c r="H2338" s="136">
        <v>2.32</v>
      </c>
      <c r="I2338" s="135">
        <f t="shared" si="36"/>
        <v>2.2199999999999998</v>
      </c>
    </row>
    <row r="2339" spans="2:9" ht="12.75">
      <c r="B2339">
        <v>2335</v>
      </c>
      <c r="C2339" s="136">
        <v>1.35</v>
      </c>
      <c r="D2339" s="136">
        <v>1.46</v>
      </c>
      <c r="E2339" s="136">
        <v>1.72</v>
      </c>
      <c r="F2339" s="136">
        <v>2.12</v>
      </c>
      <c r="G2339" s="136">
        <v>2.12</v>
      </c>
      <c r="H2339" s="136">
        <v>2.32</v>
      </c>
      <c r="I2339" s="135">
        <f t="shared" si="36"/>
        <v>2.2199999999999998</v>
      </c>
    </row>
    <row r="2340" spans="2:9" ht="12.75">
      <c r="B2340">
        <v>2336</v>
      </c>
      <c r="C2340" s="136">
        <v>1.35</v>
      </c>
      <c r="D2340" s="136">
        <v>1.46</v>
      </c>
      <c r="E2340" s="136">
        <v>1.72</v>
      </c>
      <c r="F2340" s="136">
        <v>2.12</v>
      </c>
      <c r="G2340" s="136">
        <v>2.12</v>
      </c>
      <c r="H2340" s="136">
        <v>2.32</v>
      </c>
      <c r="I2340" s="135">
        <f t="shared" si="36"/>
        <v>2.2199999999999998</v>
      </c>
    </row>
    <row r="2341" spans="2:9" ht="12.75">
      <c r="B2341">
        <v>2337</v>
      </c>
      <c r="C2341" s="136">
        <v>1.35</v>
      </c>
      <c r="D2341" s="136">
        <v>1.46</v>
      </c>
      <c r="E2341" s="136">
        <v>1.72</v>
      </c>
      <c r="F2341" s="136">
        <v>2.12</v>
      </c>
      <c r="G2341" s="136">
        <v>2.12</v>
      </c>
      <c r="H2341" s="136">
        <v>2.32</v>
      </c>
      <c r="I2341" s="135">
        <f t="shared" si="36"/>
        <v>2.2199999999999998</v>
      </c>
    </row>
    <row r="2342" spans="2:9" ht="12.75">
      <c r="B2342">
        <v>2338</v>
      </c>
      <c r="C2342" s="136">
        <v>1.35</v>
      </c>
      <c r="D2342" s="136">
        <v>1.46</v>
      </c>
      <c r="E2342" s="136">
        <v>1.72</v>
      </c>
      <c r="F2342" s="136">
        <v>2.12</v>
      </c>
      <c r="G2342" s="136">
        <v>2.12</v>
      </c>
      <c r="H2342" s="136">
        <v>2.32</v>
      </c>
      <c r="I2342" s="135">
        <f t="shared" si="36"/>
        <v>2.2199999999999998</v>
      </c>
    </row>
    <row r="2343" spans="2:9" ht="12.75">
      <c r="B2343">
        <v>2339</v>
      </c>
      <c r="C2343" s="136">
        <v>1.35</v>
      </c>
      <c r="D2343" s="136">
        <v>1.46</v>
      </c>
      <c r="E2343" s="136">
        <v>1.72</v>
      </c>
      <c r="F2343" s="136">
        <v>2.12</v>
      </c>
      <c r="G2343" s="136">
        <v>2.12</v>
      </c>
      <c r="H2343" s="136">
        <v>2.32</v>
      </c>
      <c r="I2343" s="135">
        <f t="shared" si="36"/>
        <v>2.2199999999999998</v>
      </c>
    </row>
    <row r="2344" spans="2:9" ht="12.75">
      <c r="B2344">
        <v>2340</v>
      </c>
      <c r="C2344" s="136">
        <v>1.35</v>
      </c>
      <c r="D2344" s="136">
        <v>1.46</v>
      </c>
      <c r="E2344" s="136">
        <v>1.72</v>
      </c>
      <c r="F2344" s="136">
        <v>2.12</v>
      </c>
      <c r="G2344" s="136">
        <v>2.12</v>
      </c>
      <c r="H2344" s="136">
        <v>2.32</v>
      </c>
      <c r="I2344" s="135">
        <f t="shared" si="36"/>
        <v>2.2199999999999998</v>
      </c>
    </row>
    <row r="2345" spans="2:9" ht="12.75">
      <c r="B2345">
        <v>2341</v>
      </c>
      <c r="C2345" s="136">
        <v>1.35</v>
      </c>
      <c r="D2345" s="136">
        <v>1.46</v>
      </c>
      <c r="E2345" s="136">
        <v>1.72</v>
      </c>
      <c r="F2345" s="136">
        <v>2.12</v>
      </c>
      <c r="G2345" s="136">
        <v>2.12</v>
      </c>
      <c r="H2345" s="136">
        <v>2.32</v>
      </c>
      <c r="I2345" s="135">
        <f t="shared" si="36"/>
        <v>2.2199999999999998</v>
      </c>
    </row>
    <row r="2346" spans="2:9" ht="12.75">
      <c r="B2346">
        <v>2342</v>
      </c>
      <c r="C2346" s="136">
        <v>1.35</v>
      </c>
      <c r="D2346" s="136">
        <v>1.46</v>
      </c>
      <c r="E2346" s="136">
        <v>1.72</v>
      </c>
      <c r="F2346" s="136">
        <v>2.12</v>
      </c>
      <c r="G2346" s="136">
        <v>2.12</v>
      </c>
      <c r="H2346" s="136">
        <v>2.32</v>
      </c>
      <c r="I2346" s="135">
        <f t="shared" si="36"/>
        <v>2.2199999999999998</v>
      </c>
    </row>
    <row r="2347" spans="2:9" ht="12.75">
      <c r="B2347">
        <v>2343</v>
      </c>
      <c r="C2347" s="136">
        <v>1.35</v>
      </c>
      <c r="D2347" s="136">
        <v>1.46</v>
      </c>
      <c r="E2347" s="136">
        <v>1.72</v>
      </c>
      <c r="F2347" s="136">
        <v>2.12</v>
      </c>
      <c r="G2347" s="136">
        <v>2.12</v>
      </c>
      <c r="H2347" s="136">
        <v>2.32</v>
      </c>
      <c r="I2347" s="135">
        <f t="shared" si="36"/>
        <v>2.2199999999999998</v>
      </c>
    </row>
    <row r="2348" spans="2:9" ht="12.75">
      <c r="B2348">
        <v>2344</v>
      </c>
      <c r="C2348" s="136">
        <v>1.35</v>
      </c>
      <c r="D2348" s="136">
        <v>1.46</v>
      </c>
      <c r="E2348" s="136">
        <v>1.72</v>
      </c>
      <c r="F2348" s="136">
        <v>2.12</v>
      </c>
      <c r="G2348" s="136">
        <v>2.12</v>
      </c>
      <c r="H2348" s="136">
        <v>2.32</v>
      </c>
      <c r="I2348" s="135">
        <f t="shared" si="36"/>
        <v>2.2199999999999998</v>
      </c>
    </row>
    <row r="2349" spans="2:9" ht="12.75">
      <c r="B2349">
        <v>2345</v>
      </c>
      <c r="C2349" s="136">
        <v>1.35</v>
      </c>
      <c r="D2349" s="136">
        <v>1.46</v>
      </c>
      <c r="E2349" s="136">
        <v>1.72</v>
      </c>
      <c r="F2349" s="136">
        <v>2.12</v>
      </c>
      <c r="G2349" s="136">
        <v>2.12</v>
      </c>
      <c r="H2349" s="136">
        <v>2.32</v>
      </c>
      <c r="I2349" s="135">
        <f t="shared" si="36"/>
        <v>2.2199999999999998</v>
      </c>
    </row>
    <row r="2350" spans="2:9" ht="12.75">
      <c r="B2350">
        <v>2346</v>
      </c>
      <c r="C2350" s="136">
        <v>1.35</v>
      </c>
      <c r="D2350" s="136">
        <v>1.46</v>
      </c>
      <c r="E2350" s="136">
        <v>1.72</v>
      </c>
      <c r="F2350" s="136">
        <v>2.12</v>
      </c>
      <c r="G2350" s="136">
        <v>2.12</v>
      </c>
      <c r="H2350" s="136">
        <v>2.32</v>
      </c>
      <c r="I2350" s="135">
        <f t="shared" si="36"/>
        <v>2.2199999999999998</v>
      </c>
    </row>
    <row r="2351" spans="2:9" ht="12.75">
      <c r="B2351">
        <v>2347</v>
      </c>
      <c r="C2351" s="136">
        <v>1.35</v>
      </c>
      <c r="D2351" s="136">
        <v>1.46</v>
      </c>
      <c r="E2351" s="136">
        <v>1.72</v>
      </c>
      <c r="F2351" s="136">
        <v>2.12</v>
      </c>
      <c r="G2351" s="136">
        <v>2.12</v>
      </c>
      <c r="H2351" s="136">
        <v>2.32</v>
      </c>
      <c r="I2351" s="135">
        <f t="shared" si="36"/>
        <v>2.2199999999999998</v>
      </c>
    </row>
    <row r="2352" spans="2:9" ht="12.75">
      <c r="B2352">
        <v>2348</v>
      </c>
      <c r="C2352" s="136">
        <v>1.35</v>
      </c>
      <c r="D2352" s="136">
        <v>1.46</v>
      </c>
      <c r="E2352" s="136">
        <v>1.72</v>
      </c>
      <c r="F2352" s="136">
        <v>2.12</v>
      </c>
      <c r="G2352" s="136">
        <v>2.12</v>
      </c>
      <c r="H2352" s="136">
        <v>2.32</v>
      </c>
      <c r="I2352" s="135">
        <f t="shared" si="36"/>
        <v>2.2199999999999998</v>
      </c>
    </row>
    <row r="2353" spans="2:9" ht="12.75">
      <c r="B2353">
        <v>2349</v>
      </c>
      <c r="C2353" s="136">
        <v>1.35</v>
      </c>
      <c r="D2353" s="136">
        <v>1.46</v>
      </c>
      <c r="E2353" s="136">
        <v>1.72</v>
      </c>
      <c r="F2353" s="136">
        <v>2.12</v>
      </c>
      <c r="G2353" s="136">
        <v>2.12</v>
      </c>
      <c r="H2353" s="136">
        <v>2.32</v>
      </c>
      <c r="I2353" s="135">
        <f t="shared" si="36"/>
        <v>2.2199999999999998</v>
      </c>
    </row>
    <row r="2354" spans="2:9" ht="12.75">
      <c r="B2354">
        <v>2350</v>
      </c>
      <c r="C2354" s="136">
        <v>1.35</v>
      </c>
      <c r="D2354" s="136">
        <v>1.46</v>
      </c>
      <c r="E2354" s="136">
        <v>1.72</v>
      </c>
      <c r="F2354" s="136">
        <v>2.12</v>
      </c>
      <c r="G2354" s="136">
        <v>2.12</v>
      </c>
      <c r="H2354" s="136">
        <v>2.32</v>
      </c>
      <c r="I2354" s="135">
        <f t="shared" si="36"/>
        <v>2.2199999999999998</v>
      </c>
    </row>
    <row r="2355" spans="2:9" ht="12.75">
      <c r="B2355">
        <v>2351</v>
      </c>
      <c r="C2355" s="136">
        <v>1.35</v>
      </c>
      <c r="D2355" s="136">
        <v>1.46</v>
      </c>
      <c r="E2355" s="136">
        <v>1.72</v>
      </c>
      <c r="F2355" s="136">
        <v>2.12</v>
      </c>
      <c r="G2355" s="136">
        <v>2.12</v>
      </c>
      <c r="H2355" s="136">
        <v>2.32</v>
      </c>
      <c r="I2355" s="135">
        <f t="shared" si="36"/>
        <v>2.2199999999999998</v>
      </c>
    </row>
    <row r="2356" spans="2:9" ht="12.75">
      <c r="B2356">
        <v>2352</v>
      </c>
      <c r="C2356" s="136">
        <v>1.35</v>
      </c>
      <c r="D2356" s="136">
        <v>1.46</v>
      </c>
      <c r="E2356" s="136">
        <v>1.72</v>
      </c>
      <c r="F2356" s="136">
        <v>2.12</v>
      </c>
      <c r="G2356" s="136">
        <v>2.12</v>
      </c>
      <c r="H2356" s="136">
        <v>2.32</v>
      </c>
      <c r="I2356" s="135">
        <f t="shared" si="36"/>
        <v>2.2199999999999998</v>
      </c>
    </row>
    <row r="2357" spans="2:9" ht="12.75">
      <c r="B2357">
        <v>2353</v>
      </c>
      <c r="C2357" s="136">
        <v>1.35</v>
      </c>
      <c r="D2357" s="136">
        <v>1.46</v>
      </c>
      <c r="E2357" s="136">
        <v>1.72</v>
      </c>
      <c r="F2357" s="136">
        <v>2.12</v>
      </c>
      <c r="G2357" s="136">
        <v>2.12</v>
      </c>
      <c r="H2357" s="136">
        <v>2.32</v>
      </c>
      <c r="I2357" s="135">
        <f t="shared" si="36"/>
        <v>2.2199999999999998</v>
      </c>
    </row>
    <row r="2358" spans="2:9" ht="12.75">
      <c r="B2358">
        <v>2354</v>
      </c>
      <c r="C2358" s="136">
        <v>1.35</v>
      </c>
      <c r="D2358" s="136">
        <v>1.46</v>
      </c>
      <c r="E2358" s="136">
        <v>1.72</v>
      </c>
      <c r="F2358" s="136">
        <v>2.12</v>
      </c>
      <c r="G2358" s="136">
        <v>2.12</v>
      </c>
      <c r="H2358" s="136">
        <v>2.32</v>
      </c>
      <c r="I2358" s="135">
        <f t="shared" si="36"/>
        <v>2.2199999999999998</v>
      </c>
    </row>
    <row r="2359" spans="2:9" ht="12.75">
      <c r="B2359">
        <v>2355</v>
      </c>
      <c r="C2359" s="136">
        <v>1.35</v>
      </c>
      <c r="D2359" s="136">
        <v>1.46</v>
      </c>
      <c r="E2359" s="136">
        <v>1.72</v>
      </c>
      <c r="F2359" s="136">
        <v>2.12</v>
      </c>
      <c r="G2359" s="136">
        <v>2.12</v>
      </c>
      <c r="H2359" s="136">
        <v>2.32</v>
      </c>
      <c r="I2359" s="135">
        <f t="shared" si="36"/>
        <v>2.2199999999999998</v>
      </c>
    </row>
    <row r="2360" spans="2:9" ht="12.75">
      <c r="B2360">
        <v>2356</v>
      </c>
      <c r="C2360" s="136">
        <v>1.35</v>
      </c>
      <c r="D2360" s="136">
        <v>1.46</v>
      </c>
      <c r="E2360" s="136">
        <v>1.72</v>
      </c>
      <c r="F2360" s="136">
        <v>2.12</v>
      </c>
      <c r="G2360" s="136">
        <v>2.12</v>
      </c>
      <c r="H2360" s="136">
        <v>2.32</v>
      </c>
      <c r="I2360" s="135">
        <f t="shared" si="36"/>
        <v>2.2199999999999998</v>
      </c>
    </row>
    <row r="2361" spans="2:9" ht="12.75">
      <c r="B2361">
        <v>2357</v>
      </c>
      <c r="C2361" s="136">
        <v>1.35</v>
      </c>
      <c r="D2361" s="136">
        <v>1.46</v>
      </c>
      <c r="E2361" s="136">
        <v>1.72</v>
      </c>
      <c r="F2361" s="136">
        <v>2.12</v>
      </c>
      <c r="G2361" s="136">
        <v>2.12</v>
      </c>
      <c r="H2361" s="136">
        <v>2.32</v>
      </c>
      <c r="I2361" s="135">
        <f t="shared" si="36"/>
        <v>2.2199999999999998</v>
      </c>
    </row>
    <row r="2362" spans="2:9" ht="12.75">
      <c r="B2362">
        <v>2358</v>
      </c>
      <c r="C2362" s="136">
        <v>1.35</v>
      </c>
      <c r="D2362" s="136">
        <v>1.46</v>
      </c>
      <c r="E2362" s="136">
        <v>1.72</v>
      </c>
      <c r="F2362" s="136">
        <v>2.12</v>
      </c>
      <c r="G2362" s="136">
        <v>2.12</v>
      </c>
      <c r="H2362" s="136">
        <v>2.32</v>
      </c>
      <c r="I2362" s="135">
        <f t="shared" si="36"/>
        <v>2.2199999999999998</v>
      </c>
    </row>
    <row r="2363" spans="2:9" ht="12.75">
      <c r="B2363">
        <v>2359</v>
      </c>
      <c r="C2363" s="136">
        <v>1.35</v>
      </c>
      <c r="D2363" s="136">
        <v>1.46</v>
      </c>
      <c r="E2363" s="136">
        <v>1.72</v>
      </c>
      <c r="F2363" s="136">
        <v>2.12</v>
      </c>
      <c r="G2363" s="136">
        <v>2.12</v>
      </c>
      <c r="H2363" s="136">
        <v>2.32</v>
      </c>
      <c r="I2363" s="135">
        <f t="shared" si="36"/>
        <v>2.2199999999999998</v>
      </c>
    </row>
    <row r="2364" spans="2:9" ht="12.75">
      <c r="B2364">
        <v>2360</v>
      </c>
      <c r="C2364" s="136">
        <v>1.35</v>
      </c>
      <c r="D2364" s="136">
        <v>1.46</v>
      </c>
      <c r="E2364" s="136">
        <v>1.72</v>
      </c>
      <c r="F2364" s="136">
        <v>2.12</v>
      </c>
      <c r="G2364" s="136">
        <v>2.12</v>
      </c>
      <c r="H2364" s="136">
        <v>2.32</v>
      </c>
      <c r="I2364" s="135">
        <f t="shared" si="36"/>
        <v>2.2199999999999998</v>
      </c>
    </row>
    <row r="2365" spans="2:9" ht="12.75">
      <c r="B2365">
        <v>2361</v>
      </c>
      <c r="C2365" s="136">
        <v>1.35</v>
      </c>
      <c r="D2365" s="136">
        <v>1.46</v>
      </c>
      <c r="E2365" s="136">
        <v>1.72</v>
      </c>
      <c r="F2365" s="136">
        <v>2.12</v>
      </c>
      <c r="G2365" s="136">
        <v>2.12</v>
      </c>
      <c r="H2365" s="136">
        <v>2.32</v>
      </c>
      <c r="I2365" s="135">
        <f t="shared" si="36"/>
        <v>2.2199999999999998</v>
      </c>
    </row>
    <row r="2366" spans="2:9" ht="12.75">
      <c r="B2366">
        <v>2362</v>
      </c>
      <c r="C2366" s="136">
        <v>1.35</v>
      </c>
      <c r="D2366" s="136">
        <v>1.46</v>
      </c>
      <c r="E2366" s="136">
        <v>1.72</v>
      </c>
      <c r="F2366" s="136">
        <v>2.12</v>
      </c>
      <c r="G2366" s="136">
        <v>2.12</v>
      </c>
      <c r="H2366" s="136">
        <v>2.32</v>
      </c>
      <c r="I2366" s="135">
        <f t="shared" si="36"/>
        <v>2.2199999999999998</v>
      </c>
    </row>
    <row r="2367" spans="2:9" ht="12.75">
      <c r="B2367">
        <v>2363</v>
      </c>
      <c r="C2367" s="136">
        <v>1.35</v>
      </c>
      <c r="D2367" s="136">
        <v>1.46</v>
      </c>
      <c r="E2367" s="136">
        <v>1.72</v>
      </c>
      <c r="F2367" s="136">
        <v>2.12</v>
      </c>
      <c r="G2367" s="136">
        <v>2.12</v>
      </c>
      <c r="H2367" s="136">
        <v>2.32</v>
      </c>
      <c r="I2367" s="135">
        <f t="shared" si="36"/>
        <v>2.2199999999999998</v>
      </c>
    </row>
    <row r="2368" spans="2:9" ht="12.75">
      <c r="B2368">
        <v>2364</v>
      </c>
      <c r="C2368" s="136">
        <v>1.35</v>
      </c>
      <c r="D2368" s="136">
        <v>1.46</v>
      </c>
      <c r="E2368" s="136">
        <v>1.72</v>
      </c>
      <c r="F2368" s="136">
        <v>2.12</v>
      </c>
      <c r="G2368" s="136">
        <v>2.12</v>
      </c>
      <c r="H2368" s="136">
        <v>2.32</v>
      </c>
      <c r="I2368" s="135">
        <f t="shared" si="36"/>
        <v>2.2199999999999998</v>
      </c>
    </row>
    <row r="2369" spans="2:9" ht="12.75">
      <c r="B2369">
        <v>2365</v>
      </c>
      <c r="C2369" s="136">
        <v>1.35</v>
      </c>
      <c r="D2369" s="136">
        <v>1.46</v>
      </c>
      <c r="E2369" s="136">
        <v>1.72</v>
      </c>
      <c r="F2369" s="136">
        <v>2.12</v>
      </c>
      <c r="G2369" s="136">
        <v>2.12</v>
      </c>
      <c r="H2369" s="136">
        <v>2.32</v>
      </c>
      <c r="I2369" s="135">
        <f t="shared" si="36"/>
        <v>2.2199999999999998</v>
      </c>
    </row>
    <row r="2370" spans="2:9" ht="12.75">
      <c r="B2370">
        <v>2366</v>
      </c>
      <c r="C2370" s="136">
        <v>1.35</v>
      </c>
      <c r="D2370" s="136">
        <v>1.46</v>
      </c>
      <c r="E2370" s="136">
        <v>1.72</v>
      </c>
      <c r="F2370" s="136">
        <v>2.12</v>
      </c>
      <c r="G2370" s="136">
        <v>2.12</v>
      </c>
      <c r="H2370" s="136">
        <v>2.32</v>
      </c>
      <c r="I2370" s="135">
        <f t="shared" si="36"/>
        <v>2.2199999999999998</v>
      </c>
    </row>
    <row r="2371" spans="2:9" ht="12.75">
      <c r="B2371">
        <v>2367</v>
      </c>
      <c r="C2371" s="136">
        <v>1.35</v>
      </c>
      <c r="D2371" s="136">
        <v>1.46</v>
      </c>
      <c r="E2371" s="136">
        <v>1.72</v>
      </c>
      <c r="F2371" s="136">
        <v>2.12</v>
      </c>
      <c r="G2371" s="136">
        <v>2.12</v>
      </c>
      <c r="H2371" s="136">
        <v>2.32</v>
      </c>
      <c r="I2371" s="135">
        <f t="shared" si="36"/>
        <v>2.2199999999999998</v>
      </c>
    </row>
    <row r="2372" spans="2:9" ht="12.75">
      <c r="B2372">
        <v>2368</v>
      </c>
      <c r="C2372" s="136">
        <v>1.35</v>
      </c>
      <c r="D2372" s="136">
        <v>1.46</v>
      </c>
      <c r="E2372" s="136">
        <v>1.72</v>
      </c>
      <c r="F2372" s="136">
        <v>2.12</v>
      </c>
      <c r="G2372" s="136">
        <v>2.12</v>
      </c>
      <c r="H2372" s="136">
        <v>2.32</v>
      </c>
      <c r="I2372" s="135">
        <f t="shared" si="36"/>
        <v>2.2199999999999998</v>
      </c>
    </row>
    <row r="2373" spans="2:9" ht="12.75">
      <c r="B2373">
        <v>2369</v>
      </c>
      <c r="C2373" s="136">
        <v>1.35</v>
      </c>
      <c r="D2373" s="136">
        <v>1.46</v>
      </c>
      <c r="E2373" s="136">
        <v>1.72</v>
      </c>
      <c r="F2373" s="136">
        <v>2.12</v>
      </c>
      <c r="G2373" s="136">
        <v>2.12</v>
      </c>
      <c r="H2373" s="136">
        <v>2.32</v>
      </c>
      <c r="I2373" s="135">
        <f aca="true" t="shared" si="37" ref="I2373:I2405">AVERAGE(F2373,H2373)</f>
        <v>2.2199999999999998</v>
      </c>
    </row>
    <row r="2374" spans="2:9" ht="12.75">
      <c r="B2374">
        <v>2370</v>
      </c>
      <c r="C2374" s="136">
        <v>1.35</v>
      </c>
      <c r="D2374" s="136">
        <v>1.46</v>
      </c>
      <c r="E2374" s="136">
        <v>1.72</v>
      </c>
      <c r="F2374" s="136">
        <v>2.12</v>
      </c>
      <c r="G2374" s="136">
        <v>2.12</v>
      </c>
      <c r="H2374" s="136">
        <v>2.32</v>
      </c>
      <c r="I2374" s="135">
        <f t="shared" si="37"/>
        <v>2.2199999999999998</v>
      </c>
    </row>
    <row r="2375" spans="2:9" ht="12.75">
      <c r="B2375">
        <v>2371</v>
      </c>
      <c r="C2375" s="136">
        <v>1.35</v>
      </c>
      <c r="D2375" s="136">
        <v>1.46</v>
      </c>
      <c r="E2375" s="136">
        <v>1.72</v>
      </c>
      <c r="F2375" s="136">
        <v>2.12</v>
      </c>
      <c r="G2375" s="136">
        <v>2.12</v>
      </c>
      <c r="H2375" s="136">
        <v>2.32</v>
      </c>
      <c r="I2375" s="135">
        <f t="shared" si="37"/>
        <v>2.2199999999999998</v>
      </c>
    </row>
    <row r="2376" spans="2:9" ht="12.75">
      <c r="B2376">
        <v>2372</v>
      </c>
      <c r="C2376" s="136">
        <v>1.35</v>
      </c>
      <c r="D2376" s="136">
        <v>1.46</v>
      </c>
      <c r="E2376" s="136">
        <v>1.72</v>
      </c>
      <c r="F2376" s="136">
        <v>2.12</v>
      </c>
      <c r="G2376" s="136">
        <v>2.12</v>
      </c>
      <c r="H2376" s="136">
        <v>2.32</v>
      </c>
      <c r="I2376" s="135">
        <f t="shared" si="37"/>
        <v>2.2199999999999998</v>
      </c>
    </row>
    <row r="2377" spans="2:9" ht="12.75">
      <c r="B2377">
        <v>2373</v>
      </c>
      <c r="C2377" s="136">
        <v>1.35</v>
      </c>
      <c r="D2377" s="136">
        <v>1.46</v>
      </c>
      <c r="E2377" s="136">
        <v>1.72</v>
      </c>
      <c r="F2377" s="136">
        <v>2.12</v>
      </c>
      <c r="G2377" s="136">
        <v>2.12</v>
      </c>
      <c r="H2377" s="136">
        <v>2.32</v>
      </c>
      <c r="I2377" s="135">
        <f t="shared" si="37"/>
        <v>2.2199999999999998</v>
      </c>
    </row>
    <row r="2378" spans="2:9" ht="12.75">
      <c r="B2378">
        <v>2374</v>
      </c>
      <c r="C2378" s="136">
        <v>1.35</v>
      </c>
      <c r="D2378" s="136">
        <v>1.46</v>
      </c>
      <c r="E2378" s="136">
        <v>1.72</v>
      </c>
      <c r="F2378" s="136">
        <v>2.12</v>
      </c>
      <c r="G2378" s="136">
        <v>2.12</v>
      </c>
      <c r="H2378" s="136">
        <v>2.32</v>
      </c>
      <c r="I2378" s="135">
        <f t="shared" si="37"/>
        <v>2.2199999999999998</v>
      </c>
    </row>
    <row r="2379" spans="2:9" ht="12.75">
      <c r="B2379">
        <v>2375</v>
      </c>
      <c r="C2379" s="136">
        <v>1.35</v>
      </c>
      <c r="D2379" s="136">
        <v>1.46</v>
      </c>
      <c r="E2379" s="136">
        <v>1.72</v>
      </c>
      <c r="F2379" s="136">
        <v>2.12</v>
      </c>
      <c r="G2379" s="136">
        <v>2.12</v>
      </c>
      <c r="H2379" s="136">
        <v>2.32</v>
      </c>
      <c r="I2379" s="135">
        <f t="shared" si="37"/>
        <v>2.2199999999999998</v>
      </c>
    </row>
    <row r="2380" spans="2:9" ht="12.75">
      <c r="B2380">
        <v>2376</v>
      </c>
      <c r="C2380" s="136">
        <v>1.35</v>
      </c>
      <c r="D2380" s="136">
        <v>1.46</v>
      </c>
      <c r="E2380" s="136">
        <v>1.72</v>
      </c>
      <c r="F2380" s="136">
        <v>2.12</v>
      </c>
      <c r="G2380" s="136">
        <v>2.12</v>
      </c>
      <c r="H2380" s="136">
        <v>2.32</v>
      </c>
      <c r="I2380" s="135">
        <f t="shared" si="37"/>
        <v>2.2199999999999998</v>
      </c>
    </row>
    <row r="2381" spans="2:9" ht="12.75">
      <c r="B2381">
        <v>2377</v>
      </c>
      <c r="C2381" s="136">
        <v>1.35</v>
      </c>
      <c r="D2381" s="136">
        <v>1.46</v>
      </c>
      <c r="E2381" s="136">
        <v>1.72</v>
      </c>
      <c r="F2381" s="136">
        <v>2.12</v>
      </c>
      <c r="G2381" s="136">
        <v>2.12</v>
      </c>
      <c r="H2381" s="136">
        <v>2.32</v>
      </c>
      <c r="I2381" s="135">
        <f t="shared" si="37"/>
        <v>2.2199999999999998</v>
      </c>
    </row>
    <row r="2382" spans="2:9" ht="12.75">
      <c r="B2382">
        <v>2378</v>
      </c>
      <c r="C2382" s="136">
        <v>1.35</v>
      </c>
      <c r="D2382" s="136">
        <v>1.46</v>
      </c>
      <c r="E2382" s="136">
        <v>1.72</v>
      </c>
      <c r="F2382" s="136">
        <v>2.12</v>
      </c>
      <c r="G2382" s="136">
        <v>2.12</v>
      </c>
      <c r="H2382" s="136">
        <v>2.32</v>
      </c>
      <c r="I2382" s="135">
        <f t="shared" si="37"/>
        <v>2.2199999999999998</v>
      </c>
    </row>
    <row r="2383" spans="2:9" ht="12.75">
      <c r="B2383">
        <v>2379</v>
      </c>
      <c r="C2383" s="136">
        <v>1.35</v>
      </c>
      <c r="D2383" s="136">
        <v>1.46</v>
      </c>
      <c r="E2383" s="136">
        <v>1.72</v>
      </c>
      <c r="F2383" s="136">
        <v>2.12</v>
      </c>
      <c r="G2383" s="136">
        <v>2.12</v>
      </c>
      <c r="H2383" s="136">
        <v>2.32</v>
      </c>
      <c r="I2383" s="135">
        <f t="shared" si="37"/>
        <v>2.2199999999999998</v>
      </c>
    </row>
    <row r="2384" spans="2:9" ht="12.75">
      <c r="B2384">
        <v>2380</v>
      </c>
      <c r="C2384" s="136">
        <v>1.35</v>
      </c>
      <c r="D2384" s="136">
        <v>1.46</v>
      </c>
      <c r="E2384" s="136">
        <v>1.72</v>
      </c>
      <c r="F2384" s="136">
        <v>2.12</v>
      </c>
      <c r="G2384" s="136">
        <v>2.12</v>
      </c>
      <c r="H2384" s="136">
        <v>2.32</v>
      </c>
      <c r="I2384" s="135">
        <f t="shared" si="37"/>
        <v>2.2199999999999998</v>
      </c>
    </row>
    <row r="2385" spans="2:9" ht="12.75">
      <c r="B2385">
        <v>2381</v>
      </c>
      <c r="C2385" s="136">
        <v>1.35</v>
      </c>
      <c r="D2385" s="136">
        <v>1.46</v>
      </c>
      <c r="E2385" s="136">
        <v>1.72</v>
      </c>
      <c r="F2385" s="136">
        <v>2.12</v>
      </c>
      <c r="G2385" s="136">
        <v>2.12</v>
      </c>
      <c r="H2385" s="136">
        <v>2.32</v>
      </c>
      <c r="I2385" s="135">
        <f t="shared" si="37"/>
        <v>2.2199999999999998</v>
      </c>
    </row>
    <row r="2386" spans="2:9" ht="12.75">
      <c r="B2386">
        <v>2382</v>
      </c>
      <c r="C2386" s="136">
        <v>1.35</v>
      </c>
      <c r="D2386" s="136">
        <v>1.46</v>
      </c>
      <c r="E2386" s="136">
        <v>1.72</v>
      </c>
      <c r="F2386" s="136">
        <v>2.12</v>
      </c>
      <c r="G2386" s="136">
        <v>2.12</v>
      </c>
      <c r="H2386" s="136">
        <v>2.32</v>
      </c>
      <c r="I2386" s="135">
        <f t="shared" si="37"/>
        <v>2.2199999999999998</v>
      </c>
    </row>
    <row r="2387" spans="2:9" ht="12.75">
      <c r="B2387">
        <v>2383</v>
      </c>
      <c r="C2387" s="136">
        <v>1.35</v>
      </c>
      <c r="D2387" s="136">
        <v>1.46</v>
      </c>
      <c r="E2387" s="136">
        <v>1.72</v>
      </c>
      <c r="F2387" s="136">
        <v>2.12</v>
      </c>
      <c r="G2387" s="136">
        <v>2.12</v>
      </c>
      <c r="H2387" s="136">
        <v>2.32</v>
      </c>
      <c r="I2387" s="135">
        <f t="shared" si="37"/>
        <v>2.2199999999999998</v>
      </c>
    </row>
    <row r="2388" spans="2:9" ht="12.75">
      <c r="B2388">
        <v>2384</v>
      </c>
      <c r="C2388" s="136">
        <v>1.35</v>
      </c>
      <c r="D2388" s="136">
        <v>1.46</v>
      </c>
      <c r="E2388" s="136">
        <v>1.72</v>
      </c>
      <c r="F2388" s="136">
        <v>2.12</v>
      </c>
      <c r="G2388" s="136">
        <v>2.12</v>
      </c>
      <c r="H2388" s="136">
        <v>2.32</v>
      </c>
      <c r="I2388" s="135">
        <f t="shared" si="37"/>
        <v>2.2199999999999998</v>
      </c>
    </row>
    <row r="2389" spans="2:9" ht="12.75">
      <c r="B2389">
        <v>2385</v>
      </c>
      <c r="C2389" s="136">
        <v>1.35</v>
      </c>
      <c r="D2389" s="136">
        <v>1.46</v>
      </c>
      <c r="E2389" s="136">
        <v>1.72</v>
      </c>
      <c r="F2389" s="136">
        <v>2.12</v>
      </c>
      <c r="G2389" s="136">
        <v>2.12</v>
      </c>
      <c r="H2389" s="136">
        <v>2.32</v>
      </c>
      <c r="I2389" s="135">
        <f t="shared" si="37"/>
        <v>2.2199999999999998</v>
      </c>
    </row>
    <row r="2390" spans="2:9" ht="12.75">
      <c r="B2390">
        <v>2386</v>
      </c>
      <c r="C2390" s="136">
        <v>1.35</v>
      </c>
      <c r="D2390" s="136">
        <v>1.46</v>
      </c>
      <c r="E2390" s="136">
        <v>1.72</v>
      </c>
      <c r="F2390" s="136">
        <v>2.12</v>
      </c>
      <c r="G2390" s="136">
        <v>2.12</v>
      </c>
      <c r="H2390" s="136">
        <v>2.32</v>
      </c>
      <c r="I2390" s="135">
        <f t="shared" si="37"/>
        <v>2.2199999999999998</v>
      </c>
    </row>
    <row r="2391" spans="2:9" ht="12.75">
      <c r="B2391">
        <v>2387</v>
      </c>
      <c r="C2391" s="136">
        <v>1.35</v>
      </c>
      <c r="D2391" s="136">
        <v>1.46</v>
      </c>
      <c r="E2391" s="136">
        <v>1.72</v>
      </c>
      <c r="F2391" s="136">
        <v>2.12</v>
      </c>
      <c r="G2391" s="136">
        <v>2.12</v>
      </c>
      <c r="H2391" s="136">
        <v>2.32</v>
      </c>
      <c r="I2391" s="135">
        <f t="shared" si="37"/>
        <v>2.2199999999999998</v>
      </c>
    </row>
    <row r="2392" spans="2:9" ht="12.75">
      <c r="B2392">
        <v>2388</v>
      </c>
      <c r="C2392" s="136">
        <v>1.35</v>
      </c>
      <c r="D2392" s="136">
        <v>1.46</v>
      </c>
      <c r="E2392" s="136">
        <v>1.72</v>
      </c>
      <c r="F2392" s="136">
        <v>2.12</v>
      </c>
      <c r="G2392" s="136">
        <v>2.12</v>
      </c>
      <c r="H2392" s="136">
        <v>2.32</v>
      </c>
      <c r="I2392" s="135">
        <f t="shared" si="37"/>
        <v>2.2199999999999998</v>
      </c>
    </row>
    <row r="2393" spans="2:9" ht="12.75">
      <c r="B2393">
        <v>2389</v>
      </c>
      <c r="C2393" s="136">
        <v>1.35</v>
      </c>
      <c r="D2393" s="136">
        <v>1.46</v>
      </c>
      <c r="E2393" s="136">
        <v>1.72</v>
      </c>
      <c r="F2393" s="136">
        <v>2.12</v>
      </c>
      <c r="G2393" s="136">
        <v>2.12</v>
      </c>
      <c r="H2393" s="136">
        <v>2.32</v>
      </c>
      <c r="I2393" s="135">
        <f t="shared" si="37"/>
        <v>2.2199999999999998</v>
      </c>
    </row>
    <row r="2394" spans="2:9" ht="12.75">
      <c r="B2394">
        <v>2390</v>
      </c>
      <c r="C2394" s="136">
        <v>1.35</v>
      </c>
      <c r="D2394" s="136">
        <v>1.46</v>
      </c>
      <c r="E2394" s="136">
        <v>1.72</v>
      </c>
      <c r="F2394" s="136">
        <v>2.12</v>
      </c>
      <c r="G2394" s="136">
        <v>2.12</v>
      </c>
      <c r="H2394" s="136">
        <v>2.32</v>
      </c>
      <c r="I2394" s="135">
        <f t="shared" si="37"/>
        <v>2.2199999999999998</v>
      </c>
    </row>
    <row r="2395" spans="2:9" ht="12.75">
      <c r="B2395">
        <v>2391</v>
      </c>
      <c r="C2395" s="136">
        <v>1.35</v>
      </c>
      <c r="D2395" s="136">
        <v>1.46</v>
      </c>
      <c r="E2395" s="136">
        <v>1.72</v>
      </c>
      <c r="F2395" s="136">
        <v>2.12</v>
      </c>
      <c r="G2395" s="136">
        <v>2.12</v>
      </c>
      <c r="H2395" s="136">
        <v>2.32</v>
      </c>
      <c r="I2395" s="135">
        <f t="shared" si="37"/>
        <v>2.2199999999999998</v>
      </c>
    </row>
    <row r="2396" spans="2:9" ht="12.75">
      <c r="B2396">
        <v>2392</v>
      </c>
      <c r="C2396" s="136">
        <v>1.35</v>
      </c>
      <c r="D2396" s="136">
        <v>1.46</v>
      </c>
      <c r="E2396" s="136">
        <v>1.72</v>
      </c>
      <c r="F2396" s="136">
        <v>2.12</v>
      </c>
      <c r="G2396" s="136">
        <v>2.12</v>
      </c>
      <c r="H2396" s="136">
        <v>2.32</v>
      </c>
      <c r="I2396" s="135">
        <f t="shared" si="37"/>
        <v>2.2199999999999998</v>
      </c>
    </row>
    <row r="2397" spans="2:9" ht="12.75">
      <c r="B2397">
        <v>2393</v>
      </c>
      <c r="C2397" s="136">
        <v>1.35</v>
      </c>
      <c r="D2397" s="136">
        <v>1.46</v>
      </c>
      <c r="E2397" s="136">
        <v>1.72</v>
      </c>
      <c r="F2397" s="136">
        <v>2.12</v>
      </c>
      <c r="G2397" s="136">
        <v>2.12</v>
      </c>
      <c r="H2397" s="136">
        <v>2.32</v>
      </c>
      <c r="I2397" s="135">
        <f t="shared" si="37"/>
        <v>2.2199999999999998</v>
      </c>
    </row>
    <row r="2398" spans="2:9" ht="12.75">
      <c r="B2398">
        <v>2394</v>
      </c>
      <c r="C2398" s="136">
        <v>1.35</v>
      </c>
      <c r="D2398" s="136">
        <v>1.46</v>
      </c>
      <c r="E2398" s="136">
        <v>1.72</v>
      </c>
      <c r="F2398" s="136">
        <v>2.12</v>
      </c>
      <c r="G2398" s="136">
        <v>2.12</v>
      </c>
      <c r="H2398" s="136">
        <v>2.32</v>
      </c>
      <c r="I2398" s="135">
        <f t="shared" si="37"/>
        <v>2.2199999999999998</v>
      </c>
    </row>
    <row r="2399" spans="2:9" ht="12.75">
      <c r="B2399">
        <v>2395</v>
      </c>
      <c r="C2399" s="136">
        <v>1.35</v>
      </c>
      <c r="D2399" s="136">
        <v>1.46</v>
      </c>
      <c r="E2399" s="136">
        <v>1.72</v>
      </c>
      <c r="F2399" s="136">
        <v>2.12</v>
      </c>
      <c r="G2399" s="136">
        <v>2.12</v>
      </c>
      <c r="H2399" s="136">
        <v>2.32</v>
      </c>
      <c r="I2399" s="135">
        <f t="shared" si="37"/>
        <v>2.2199999999999998</v>
      </c>
    </row>
    <row r="2400" spans="2:9" ht="12.75">
      <c r="B2400">
        <v>2396</v>
      </c>
      <c r="C2400" s="136">
        <v>1.35</v>
      </c>
      <c r="D2400" s="136">
        <v>1.46</v>
      </c>
      <c r="E2400" s="136">
        <v>1.72</v>
      </c>
      <c r="F2400" s="136">
        <v>2.12</v>
      </c>
      <c r="G2400" s="136">
        <v>2.12</v>
      </c>
      <c r="H2400" s="136">
        <v>2.32</v>
      </c>
      <c r="I2400" s="135">
        <f t="shared" si="37"/>
        <v>2.2199999999999998</v>
      </c>
    </row>
    <row r="2401" spans="2:9" ht="12.75">
      <c r="B2401">
        <v>2397</v>
      </c>
      <c r="C2401" s="136">
        <v>1.35</v>
      </c>
      <c r="D2401" s="136">
        <v>1.46</v>
      </c>
      <c r="E2401" s="136">
        <v>1.72</v>
      </c>
      <c r="F2401" s="136">
        <v>2.12</v>
      </c>
      <c r="G2401" s="136">
        <v>2.12</v>
      </c>
      <c r="H2401" s="136">
        <v>2.32</v>
      </c>
      <c r="I2401" s="135">
        <f t="shared" si="37"/>
        <v>2.2199999999999998</v>
      </c>
    </row>
    <row r="2402" spans="2:9" ht="12.75">
      <c r="B2402">
        <v>2398</v>
      </c>
      <c r="C2402" s="136">
        <v>1.35</v>
      </c>
      <c r="D2402" s="136">
        <v>1.46</v>
      </c>
      <c r="E2402" s="136">
        <v>1.72</v>
      </c>
      <c r="F2402" s="136">
        <v>2.12</v>
      </c>
      <c r="G2402" s="136">
        <v>2.12</v>
      </c>
      <c r="H2402" s="136">
        <v>2.32</v>
      </c>
      <c r="I2402" s="135">
        <f t="shared" si="37"/>
        <v>2.2199999999999998</v>
      </c>
    </row>
    <row r="2403" spans="2:9" ht="12.75">
      <c r="B2403">
        <v>2399</v>
      </c>
      <c r="C2403" s="136">
        <v>1.35</v>
      </c>
      <c r="D2403" s="136">
        <v>1.46</v>
      </c>
      <c r="E2403" s="136">
        <v>1.72</v>
      </c>
      <c r="F2403" s="136">
        <v>2.12</v>
      </c>
      <c r="G2403" s="136">
        <v>2.12</v>
      </c>
      <c r="H2403" s="136">
        <v>2.32</v>
      </c>
      <c r="I2403" s="135">
        <f t="shared" si="37"/>
        <v>2.2199999999999998</v>
      </c>
    </row>
    <row r="2404" spans="2:9" ht="12.75">
      <c r="B2404">
        <v>2400</v>
      </c>
      <c r="C2404" s="136">
        <v>1.38</v>
      </c>
      <c r="D2404" s="136">
        <v>1.5</v>
      </c>
      <c r="E2404" s="136">
        <v>1.76</v>
      </c>
      <c r="F2404" s="136">
        <v>2.16</v>
      </c>
      <c r="G2404" s="136">
        <v>2.16</v>
      </c>
      <c r="H2404" s="136">
        <v>2.36</v>
      </c>
      <c r="I2404" s="135">
        <f t="shared" si="37"/>
        <v>2.26</v>
      </c>
    </row>
    <row r="2405" spans="2:9" ht="12.75">
      <c r="B2405">
        <v>2401</v>
      </c>
      <c r="C2405" s="136">
        <v>1.38</v>
      </c>
      <c r="D2405" s="136">
        <v>1.5</v>
      </c>
      <c r="E2405" s="136">
        <v>1.76</v>
      </c>
      <c r="F2405" s="136">
        <v>2.16</v>
      </c>
      <c r="G2405" s="136">
        <v>2.16</v>
      </c>
      <c r="H2405" s="136">
        <v>2.36</v>
      </c>
      <c r="I2405" s="135">
        <f t="shared" si="37"/>
        <v>2.26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AZ87"/>
  <sheetViews>
    <sheetView tabSelected="1" view="pageBreakPreview" zoomScale="60" zoomScaleNormal="80" zoomScalePageLayoutView="0" workbookViewId="0" topLeftCell="A1">
      <selection activeCell="AA41" sqref="AA41:AA46"/>
    </sheetView>
  </sheetViews>
  <sheetFormatPr defaultColWidth="9.125" defaultRowHeight="12.75"/>
  <cols>
    <col min="1" max="1" width="4.50390625" style="90" customWidth="1"/>
    <col min="2" max="2" width="23.25390625" style="90" customWidth="1"/>
    <col min="3" max="3" width="5.625" style="90" customWidth="1"/>
    <col min="4" max="4" width="7.00390625" style="90" customWidth="1"/>
    <col min="5" max="5" width="6.125" style="483" customWidth="1"/>
    <col min="6" max="6" width="28.00390625" style="90" hidden="1" customWidth="1"/>
    <col min="7" max="7" width="5.50390625" style="90" customWidth="1"/>
    <col min="8" max="8" width="5.00390625" style="90" hidden="1" customWidth="1"/>
    <col min="9" max="9" width="5.50390625" style="90" customWidth="1"/>
    <col min="10" max="11" width="4.375" style="90" customWidth="1"/>
    <col min="12" max="12" width="4.625" style="90" customWidth="1"/>
    <col min="13" max="13" width="3.50390625" style="90" customWidth="1"/>
    <col min="14" max="14" width="3.125" style="90" customWidth="1"/>
    <col min="15" max="15" width="4.875" style="90" customWidth="1"/>
    <col min="16" max="16" width="5.625" style="90" customWidth="1"/>
    <col min="17" max="17" width="3.50390625" style="90" customWidth="1"/>
    <col min="18" max="18" width="3.625" style="90" bestFit="1" customWidth="1"/>
    <col min="19" max="20" width="5.00390625" style="90" hidden="1" customWidth="1"/>
    <col min="21" max="21" width="4.125" style="90" customWidth="1"/>
    <col min="22" max="22" width="5.125" style="90" customWidth="1"/>
    <col min="23" max="23" width="4.75390625" style="90" customWidth="1"/>
    <col min="24" max="24" width="4.375" style="90" customWidth="1"/>
    <col min="25" max="26" width="3.625" style="90" bestFit="1" customWidth="1"/>
    <col min="27" max="28" width="4.625" style="90" customWidth="1"/>
    <col min="29" max="29" width="3.625" style="90" bestFit="1" customWidth="1"/>
    <col min="30" max="30" width="4.50390625" style="90" customWidth="1"/>
    <col min="31" max="33" width="4.625" style="90" hidden="1" customWidth="1"/>
    <col min="34" max="34" width="5.125" style="90" hidden="1" customWidth="1"/>
    <col min="35" max="37" width="4.625" style="90" hidden="1" customWidth="1"/>
    <col min="38" max="38" width="4.50390625" style="90" customWidth="1"/>
    <col min="39" max="40" width="4.875" style="90" customWidth="1"/>
    <col min="41" max="41" width="5.625" style="90" customWidth="1"/>
    <col min="42" max="42" width="8.50390625" style="90" customWidth="1"/>
    <col min="43" max="43" width="4.75390625" style="90" customWidth="1"/>
    <col min="44" max="44" width="6.00390625" style="90" customWidth="1"/>
    <col min="45" max="45" width="8.50390625" style="90" customWidth="1"/>
    <col min="46" max="46" width="7.625" style="90" customWidth="1"/>
    <col min="47" max="47" width="9.875" style="90" customWidth="1"/>
    <col min="48" max="48" width="9.50390625" style="90" customWidth="1"/>
    <col min="49" max="50" width="7.625" style="90" customWidth="1"/>
    <col min="51" max="51" width="9.00390625" style="105" customWidth="1"/>
    <col min="52" max="16384" width="9.125" style="90" customWidth="1"/>
  </cols>
  <sheetData>
    <row r="1" spans="1:50" ht="20.25">
      <c r="A1" s="323" t="str">
        <f>мандатка!A1</f>
        <v>Відкриті змагання Миколаївської області з пішохідного туризму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88"/>
      <c r="AT1" s="89"/>
      <c r="AU1" s="89"/>
      <c r="AV1" s="89"/>
      <c r="AW1" s="89"/>
      <c r="AX1" s="89"/>
    </row>
    <row r="2" spans="1:50" ht="20.25">
      <c r="A2" s="323" t="str">
        <f>мандатка!A2</f>
        <v>серед юніорів "Кубок Бугу"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323"/>
      <c r="AP2" s="323"/>
      <c r="AQ2" s="323"/>
      <c r="AR2" s="323"/>
      <c r="AS2" s="88"/>
      <c r="AT2" s="89"/>
      <c r="AU2" s="89"/>
      <c r="AV2" s="89"/>
      <c r="AW2" s="89"/>
      <c r="AX2" s="89"/>
    </row>
    <row r="3" spans="1:50" ht="20.25">
      <c r="A3" s="426" t="str">
        <f>мандатка!A3</f>
        <v>Молодша група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/>
      <c r="AM3" s="426"/>
      <c r="AN3" s="426"/>
      <c r="AO3" s="426"/>
      <c r="AP3" s="426"/>
      <c r="AQ3" s="426"/>
      <c r="AR3" s="426"/>
      <c r="AS3" s="88"/>
      <c r="AT3" s="89"/>
      <c r="AU3" s="89"/>
      <c r="AV3" s="89"/>
      <c r="AW3" s="89"/>
      <c r="AX3" s="89"/>
    </row>
    <row r="4" spans="1:47" ht="15">
      <c r="A4" s="427" t="s">
        <v>283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  <c r="AI4" s="427"/>
      <c r="AJ4" s="427"/>
      <c r="AK4" s="427"/>
      <c r="AL4" s="427"/>
      <c r="AM4" s="427"/>
      <c r="AN4" s="427"/>
      <c r="AO4" s="427"/>
      <c r="AP4" s="427"/>
      <c r="AQ4" s="427"/>
      <c r="AR4" s="427"/>
      <c r="AS4" s="91"/>
      <c r="AU4" s="90">
        <v>12</v>
      </c>
    </row>
    <row r="5" spans="1:50" ht="15">
      <c r="A5" s="427" t="s">
        <v>143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27"/>
      <c r="AA5" s="427"/>
      <c r="AB5" s="427"/>
      <c r="AC5" s="427"/>
      <c r="AD5" s="427"/>
      <c r="AE5" s="427"/>
      <c r="AF5" s="427"/>
      <c r="AG5" s="427"/>
      <c r="AH5" s="427"/>
      <c r="AI5" s="427"/>
      <c r="AJ5" s="427"/>
      <c r="AK5" s="427"/>
      <c r="AL5" s="427"/>
      <c r="AM5" s="427"/>
      <c r="AN5" s="427"/>
      <c r="AO5" s="427"/>
      <c r="AP5" s="427"/>
      <c r="AQ5" s="427"/>
      <c r="AR5" s="427"/>
      <c r="AS5" s="91"/>
      <c r="AT5" s="92"/>
      <c r="AU5" s="92"/>
      <c r="AV5" s="92"/>
      <c r="AW5" s="92"/>
      <c r="AX5" s="92"/>
    </row>
    <row r="6" spans="1:50" ht="15">
      <c r="A6" s="427" t="s">
        <v>96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27"/>
      <c r="AA6" s="427"/>
      <c r="AB6" s="427"/>
      <c r="AC6" s="427"/>
      <c r="AD6" s="427"/>
      <c r="AE6" s="427"/>
      <c r="AF6" s="427"/>
      <c r="AG6" s="427"/>
      <c r="AH6" s="427"/>
      <c r="AI6" s="427"/>
      <c r="AJ6" s="427"/>
      <c r="AK6" s="427"/>
      <c r="AL6" s="427"/>
      <c r="AM6" s="427"/>
      <c r="AN6" s="427"/>
      <c r="AO6" s="427"/>
      <c r="AP6" s="427"/>
      <c r="AQ6" s="427"/>
      <c r="AR6" s="427"/>
      <c r="AS6" s="91"/>
      <c r="AT6" s="92"/>
      <c r="AU6" s="92"/>
      <c r="AV6" s="92"/>
      <c r="AW6" s="92"/>
      <c r="AX6" s="92"/>
    </row>
    <row r="7" spans="1:50" ht="15">
      <c r="A7" s="357">
        <f>мандатка!$J$4</f>
        <v>1</v>
      </c>
      <c r="B7" s="357"/>
      <c r="C7" s="358" t="str">
        <f>мандатка!$C$4</f>
        <v>травня 2013 року</v>
      </c>
      <c r="D7" s="358"/>
      <c r="E7" s="358"/>
      <c r="F7" s="358"/>
      <c r="G7" s="358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348" t="str">
        <f>мандатка!$G$4</f>
        <v>с. Іванівка</v>
      </c>
      <c r="AP7" s="348"/>
      <c r="AQ7" s="348"/>
      <c r="AR7" s="348"/>
      <c r="AS7" s="91"/>
      <c r="AT7" s="92"/>
      <c r="AU7" s="92"/>
      <c r="AV7" s="92"/>
      <c r="AW7" s="92"/>
      <c r="AX7" s="92"/>
    </row>
    <row r="8" spans="2:44" ht="18" customHeight="1">
      <c r="B8" s="434" t="s">
        <v>73</v>
      </c>
      <c r="C8" s="434"/>
      <c r="D8" s="434"/>
      <c r="E8" s="159">
        <f>ROUND(SUM(G11:G46),0)</f>
        <v>123</v>
      </c>
      <c r="AO8" s="354" t="str">
        <f>мандатка!$G$5</f>
        <v>Первомайського р-ну</v>
      </c>
      <c r="AP8" s="354"/>
      <c r="AQ8" s="354"/>
      <c r="AR8" s="354"/>
    </row>
    <row r="9" spans="1:44" ht="25.5" customHeight="1">
      <c r="A9" s="447" t="s">
        <v>282</v>
      </c>
      <c r="B9" s="446" t="s">
        <v>4</v>
      </c>
      <c r="C9" s="452" t="s">
        <v>71</v>
      </c>
      <c r="D9" s="453" t="s">
        <v>70</v>
      </c>
      <c r="E9" s="453" t="s">
        <v>2</v>
      </c>
      <c r="F9" s="446" t="s">
        <v>19</v>
      </c>
      <c r="G9" s="447" t="s">
        <v>13</v>
      </c>
      <c r="I9" s="451" t="s">
        <v>97</v>
      </c>
      <c r="J9" s="451"/>
      <c r="K9" s="451"/>
      <c r="L9" s="451"/>
      <c r="M9" s="451"/>
      <c r="N9" s="451"/>
      <c r="O9" s="451"/>
      <c r="P9" s="451"/>
      <c r="Q9" s="451"/>
      <c r="R9" s="451"/>
      <c r="S9" s="451"/>
      <c r="T9" s="451"/>
      <c r="U9" s="457" t="s">
        <v>98</v>
      </c>
      <c r="V9" s="457"/>
      <c r="W9" s="457"/>
      <c r="X9" s="457"/>
      <c r="Y9" s="457"/>
      <c r="Z9" s="457"/>
      <c r="AA9" s="457"/>
      <c r="AB9" s="457"/>
      <c r="AC9" s="457"/>
      <c r="AD9" s="457"/>
      <c r="AE9" s="457"/>
      <c r="AF9" s="457"/>
      <c r="AL9" s="455" t="s">
        <v>267</v>
      </c>
      <c r="AM9" s="458" t="s">
        <v>99</v>
      </c>
      <c r="AN9" s="455" t="s">
        <v>100</v>
      </c>
      <c r="AO9" s="454" t="s">
        <v>9</v>
      </c>
      <c r="AP9" s="454" t="s">
        <v>22</v>
      </c>
      <c r="AQ9" s="456" t="s">
        <v>10</v>
      </c>
      <c r="AR9" s="454" t="s">
        <v>11</v>
      </c>
    </row>
    <row r="10" spans="1:50" ht="84" customHeight="1">
      <c r="A10" s="447"/>
      <c r="B10" s="446"/>
      <c r="C10" s="452"/>
      <c r="D10" s="453"/>
      <c r="E10" s="453"/>
      <c r="F10" s="446"/>
      <c r="G10" s="447"/>
      <c r="H10" s="160"/>
      <c r="I10" s="161" t="s">
        <v>146</v>
      </c>
      <c r="J10" s="161" t="s">
        <v>147</v>
      </c>
      <c r="K10" s="161" t="s">
        <v>148</v>
      </c>
      <c r="L10" s="161" t="s">
        <v>149</v>
      </c>
      <c r="M10" s="161" t="s">
        <v>150</v>
      </c>
      <c r="N10" s="161" t="s">
        <v>151</v>
      </c>
      <c r="O10" s="161" t="s">
        <v>152</v>
      </c>
      <c r="P10" s="161" t="s">
        <v>153</v>
      </c>
      <c r="Q10" s="161" t="s">
        <v>154</v>
      </c>
      <c r="R10" s="161" t="s">
        <v>155</v>
      </c>
      <c r="S10" s="161"/>
      <c r="T10" s="161"/>
      <c r="U10" s="162" t="s">
        <v>156</v>
      </c>
      <c r="V10" s="163" t="s">
        <v>157</v>
      </c>
      <c r="W10" s="162" t="s">
        <v>158</v>
      </c>
      <c r="X10" s="162" t="s">
        <v>149</v>
      </c>
      <c r="Y10" s="162" t="s">
        <v>150</v>
      </c>
      <c r="Z10" s="162" t="s">
        <v>151</v>
      </c>
      <c r="AA10" s="162" t="s">
        <v>152</v>
      </c>
      <c r="AB10" s="162" t="s">
        <v>153</v>
      </c>
      <c r="AC10" s="162" t="s">
        <v>154</v>
      </c>
      <c r="AD10" s="162" t="s">
        <v>155</v>
      </c>
      <c r="AE10" s="162"/>
      <c r="AF10" s="162"/>
      <c r="AG10" s="112"/>
      <c r="AH10" s="112"/>
      <c r="AI10" s="113"/>
      <c r="AJ10" s="113"/>
      <c r="AK10" s="113"/>
      <c r="AL10" s="455"/>
      <c r="AM10" s="458"/>
      <c r="AN10" s="455"/>
      <c r="AO10" s="454"/>
      <c r="AP10" s="454"/>
      <c r="AQ10" s="456"/>
      <c r="AR10" s="454"/>
      <c r="AS10" s="175">
        <f>LARGE(AO11:AO76,1)</f>
        <v>168</v>
      </c>
      <c r="AT10" s="233" t="s">
        <v>62</v>
      </c>
      <c r="AU10" s="93"/>
      <c r="AV10" s="93" t="s">
        <v>22</v>
      </c>
      <c r="AW10" s="94"/>
      <c r="AX10" s="94"/>
    </row>
    <row r="11" spans="1:52" ht="12.75">
      <c r="A11" s="406">
        <v>3</v>
      </c>
      <c r="B11" s="235" t="str">
        <f>VLOOKUP($AU11,мандатка!$B:$Z,3,FALSE)</f>
        <v>Романенко Олексій</v>
      </c>
      <c r="C11" s="263">
        <f>VLOOKUP($AU11,мандатка!$B:$Z,4,FALSE)</f>
        <v>1998</v>
      </c>
      <c r="D11" s="235" t="str">
        <f>VLOOKUP($AU11,мандатка!$B:$Z,5,FALSE)</f>
        <v>кмс</v>
      </c>
      <c r="E11" s="484" t="str">
        <f>VLOOKUP($AT11,мандатка!$B:$Z,3,FALSE)</f>
        <v>Луганський ОЦДЮТК</v>
      </c>
      <c r="F11" s="385" t="str">
        <f>VLOOKUP($AT11,мандатка!$B:$Z,7,FALSE)</f>
        <v>Луганська</v>
      </c>
      <c r="G11" s="413">
        <f>SUM(AW11:AW16)/6*4</f>
        <v>63.333333333333336</v>
      </c>
      <c r="H11" s="400"/>
      <c r="I11" s="409">
        <v>32</v>
      </c>
      <c r="J11" s="409">
        <v>8</v>
      </c>
      <c r="K11" s="409">
        <v>25</v>
      </c>
      <c r="L11" s="409">
        <v>38</v>
      </c>
      <c r="M11" s="406"/>
      <c r="N11" s="406">
        <v>15</v>
      </c>
      <c r="O11" s="409">
        <v>26</v>
      </c>
      <c r="P11" s="409">
        <v>35</v>
      </c>
      <c r="Q11" s="406">
        <v>6</v>
      </c>
      <c r="R11" s="409">
        <v>21</v>
      </c>
      <c r="S11" s="406"/>
      <c r="T11" s="406"/>
      <c r="U11" s="433">
        <v>0</v>
      </c>
      <c r="V11" s="433">
        <v>2</v>
      </c>
      <c r="W11" s="433">
        <v>0</v>
      </c>
      <c r="X11" s="433">
        <v>0</v>
      </c>
      <c r="Y11" s="433">
        <v>24</v>
      </c>
      <c r="Z11" s="433">
        <v>9</v>
      </c>
      <c r="AA11" s="433">
        <v>0</v>
      </c>
      <c r="AB11" s="433">
        <v>0</v>
      </c>
      <c r="AC11" s="433"/>
      <c r="AD11" s="433">
        <v>3</v>
      </c>
      <c r="AE11" s="433"/>
      <c r="AF11" s="433"/>
      <c r="AG11" s="400"/>
      <c r="AH11" s="400"/>
      <c r="AI11" s="400"/>
      <c r="AJ11" s="400"/>
      <c r="AK11" s="400"/>
      <c r="AL11" s="400"/>
      <c r="AM11" s="439">
        <f>SUM(I11:T16)</f>
        <v>206</v>
      </c>
      <c r="AN11" s="400">
        <f>SUM(U11:AF16)</f>
        <v>38</v>
      </c>
      <c r="AO11" s="436">
        <f>AM11-AN11</f>
        <v>168</v>
      </c>
      <c r="AP11" s="421">
        <v>1</v>
      </c>
      <c r="AQ11" s="406">
        <v>1</v>
      </c>
      <c r="AR11" s="394" t="str">
        <f>IF($I$79&gt;=$AP11,"I",IF($I$80&gt;=$AP11,"II",IF($I$81&gt;=$AP11,"III",IF($I$82&gt;=$AP11,"I юн",IF($I$83&gt;=$AP11,"II юн","III юн")))))</f>
        <v>I</v>
      </c>
      <c r="AS11" s="419">
        <v>0.00034722222222222224</v>
      </c>
      <c r="AT11" s="435">
        <v>130</v>
      </c>
      <c r="AU11" s="95">
        <f>VLOOKUP($AT11,мандатка!$S:$AC,2,FALSE)</f>
        <v>131</v>
      </c>
      <c r="AV11" s="388">
        <f>AP11</f>
        <v>1</v>
      </c>
      <c r="AW11" s="96">
        <f aca="true" t="shared" si="0" ref="AW11:AW74">IF($D11="МС",100,IF($D11="КМС",30,IF($D11="I",10,IF($D11="II",3,IF($D11="III",1,IF($D11="I юн",1,IF($D11="II юн",0.3,IF($D11="III юн",0.1,0))))))))</f>
        <v>30</v>
      </c>
      <c r="AX11" s="384">
        <f>AQ11</f>
        <v>1</v>
      </c>
      <c r="AY11" s="448">
        <f>AO11</f>
        <v>168</v>
      </c>
      <c r="AZ11" s="428">
        <f>AP11</f>
        <v>1</v>
      </c>
    </row>
    <row r="12" spans="1:52" ht="12.75">
      <c r="A12" s="407"/>
      <c r="B12" s="235" t="str">
        <f>VLOOKUP($AU12,мандатка!$B:$Z,3,FALSE)</f>
        <v>Сухомлін Дмитро</v>
      </c>
      <c r="C12" s="263">
        <f>VLOOKUP($AU12,мандатка!$B:$Z,4,FALSE)</f>
        <v>1998</v>
      </c>
      <c r="D12" s="235" t="str">
        <f>VLOOKUP($AU12,мандатка!$B:$Z,5,FALSE)</f>
        <v>кмс</v>
      </c>
      <c r="E12" s="485"/>
      <c r="F12" s="386"/>
      <c r="G12" s="414"/>
      <c r="H12" s="401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433"/>
      <c r="AF12" s="433"/>
      <c r="AG12" s="401"/>
      <c r="AH12" s="401"/>
      <c r="AI12" s="401"/>
      <c r="AJ12" s="401"/>
      <c r="AK12" s="401"/>
      <c r="AL12" s="401"/>
      <c r="AM12" s="440"/>
      <c r="AN12" s="401"/>
      <c r="AO12" s="437"/>
      <c r="AP12" s="422"/>
      <c r="AQ12" s="407"/>
      <c r="AR12" s="395"/>
      <c r="AS12" s="419"/>
      <c r="AT12" s="435"/>
      <c r="AU12" s="95">
        <f>VLOOKUP($AT11,мандатка!$S:$AC,3,FALSE)</f>
        <v>132</v>
      </c>
      <c r="AV12" s="389"/>
      <c r="AW12" s="96">
        <f t="shared" si="0"/>
        <v>30</v>
      </c>
      <c r="AX12" s="384"/>
      <c r="AY12" s="448"/>
      <c r="AZ12" s="399"/>
    </row>
    <row r="13" spans="1:52" ht="12.75">
      <c r="A13" s="407"/>
      <c r="B13" s="235" t="str">
        <f>VLOOKUP($AU13,мандатка!$B:$Z,3,FALSE)</f>
        <v>Перестов Євген</v>
      </c>
      <c r="C13" s="263">
        <f>VLOOKUP($AU13,мандатка!$B:$Z,4,FALSE)</f>
        <v>1998</v>
      </c>
      <c r="D13" s="235" t="str">
        <f>VLOOKUP($AU13,мандатка!$B:$Z,5,FALSE)</f>
        <v>II</v>
      </c>
      <c r="E13" s="485"/>
      <c r="F13" s="386"/>
      <c r="G13" s="414"/>
      <c r="H13" s="401"/>
      <c r="I13" s="407"/>
      <c r="J13" s="407"/>
      <c r="K13" s="407"/>
      <c r="L13" s="407"/>
      <c r="M13" s="407"/>
      <c r="N13" s="407"/>
      <c r="O13" s="407"/>
      <c r="P13" s="407"/>
      <c r="Q13" s="407"/>
      <c r="R13" s="407"/>
      <c r="S13" s="407"/>
      <c r="T13" s="407"/>
      <c r="U13" s="433"/>
      <c r="V13" s="433"/>
      <c r="W13" s="433"/>
      <c r="X13" s="433"/>
      <c r="Y13" s="433"/>
      <c r="Z13" s="433"/>
      <c r="AA13" s="433"/>
      <c r="AB13" s="433"/>
      <c r="AC13" s="433"/>
      <c r="AD13" s="433"/>
      <c r="AE13" s="433"/>
      <c r="AF13" s="433"/>
      <c r="AG13" s="401"/>
      <c r="AH13" s="401"/>
      <c r="AI13" s="401"/>
      <c r="AJ13" s="401"/>
      <c r="AK13" s="401"/>
      <c r="AL13" s="401"/>
      <c r="AM13" s="440"/>
      <c r="AN13" s="401"/>
      <c r="AO13" s="437"/>
      <c r="AP13" s="422"/>
      <c r="AQ13" s="407"/>
      <c r="AR13" s="395"/>
      <c r="AS13" s="419"/>
      <c r="AT13" s="435"/>
      <c r="AU13" s="95">
        <f>VLOOKUP($AT11,мандатка!$S:$AC,4,FALSE)</f>
        <v>133</v>
      </c>
      <c r="AV13" s="389"/>
      <c r="AW13" s="96">
        <f t="shared" si="0"/>
        <v>3</v>
      </c>
      <c r="AX13" s="384"/>
      <c r="AY13" s="448"/>
      <c r="AZ13" s="399"/>
    </row>
    <row r="14" spans="1:52" ht="12.75">
      <c r="A14" s="407"/>
      <c r="B14" s="235" t="str">
        <f>VLOOKUP($AU14,мандатка!$B:$Z,3,FALSE)</f>
        <v>Міроненко Володимир</v>
      </c>
      <c r="C14" s="263">
        <f>VLOOKUP($AU14,мандатка!$B:$Z,4,FALSE)</f>
        <v>1999</v>
      </c>
      <c r="D14" s="235" t="str">
        <f>VLOOKUP($AU14,мандатка!$B:$Z,5,FALSE)</f>
        <v>I юн</v>
      </c>
      <c r="E14" s="485"/>
      <c r="F14" s="386"/>
      <c r="G14" s="414"/>
      <c r="H14" s="401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01"/>
      <c r="AH14" s="401"/>
      <c r="AI14" s="401"/>
      <c r="AJ14" s="401"/>
      <c r="AK14" s="401"/>
      <c r="AL14" s="401"/>
      <c r="AM14" s="440"/>
      <c r="AN14" s="401"/>
      <c r="AO14" s="437"/>
      <c r="AP14" s="422"/>
      <c r="AQ14" s="407"/>
      <c r="AR14" s="395"/>
      <c r="AS14" s="419"/>
      <c r="AT14" s="435"/>
      <c r="AU14" s="95">
        <f>VLOOKUP($AT11,мандатка!$S:$AC,5,FALSE)</f>
        <v>134</v>
      </c>
      <c r="AV14" s="389"/>
      <c r="AW14" s="96">
        <f t="shared" si="0"/>
        <v>1</v>
      </c>
      <c r="AX14" s="384"/>
      <c r="AY14" s="448"/>
      <c r="AZ14" s="399"/>
    </row>
    <row r="15" spans="1:52" ht="12.75">
      <c r="A15" s="407"/>
      <c r="B15" s="235" t="str">
        <f>VLOOKUP($AU15,мандатка!$B:$Z,3,FALSE)</f>
        <v>Сучкова Вікторія</v>
      </c>
      <c r="C15" s="263">
        <f>VLOOKUP($AU15,мандатка!$B:$Z,4,FALSE)</f>
        <v>1998</v>
      </c>
      <c r="D15" s="235" t="str">
        <f>VLOOKUP($AU15,мандатка!$B:$Z,5,FALSE)</f>
        <v>кмс</v>
      </c>
      <c r="E15" s="485"/>
      <c r="F15" s="386"/>
      <c r="G15" s="414"/>
      <c r="H15" s="401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7"/>
      <c r="T15" s="407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01"/>
      <c r="AH15" s="401"/>
      <c r="AI15" s="401"/>
      <c r="AJ15" s="401"/>
      <c r="AK15" s="401"/>
      <c r="AL15" s="401"/>
      <c r="AM15" s="440"/>
      <c r="AN15" s="401"/>
      <c r="AO15" s="437"/>
      <c r="AP15" s="422"/>
      <c r="AQ15" s="407"/>
      <c r="AR15" s="395"/>
      <c r="AS15" s="419"/>
      <c r="AT15" s="435"/>
      <c r="AU15" s="95">
        <f>VLOOKUP($AT11,мандатка!$S:$AC,6,FALSE)</f>
        <v>135</v>
      </c>
      <c r="AV15" s="389"/>
      <c r="AW15" s="96">
        <f t="shared" si="0"/>
        <v>30</v>
      </c>
      <c r="AX15" s="384"/>
      <c r="AY15" s="448"/>
      <c r="AZ15" s="399"/>
    </row>
    <row r="16" spans="1:52" ht="12.75">
      <c r="A16" s="408"/>
      <c r="B16" s="235" t="str">
        <f>VLOOKUP($AU16,мандатка!$B:$Z,3,FALSE)</f>
        <v>Чмут Катерина</v>
      </c>
      <c r="C16" s="263">
        <f>VLOOKUP($AU16,мандатка!$B:$Z,4,FALSE)</f>
        <v>1998</v>
      </c>
      <c r="D16" s="235" t="str">
        <f>VLOOKUP($AU16,мандатка!$B:$Z,5,FALSE)</f>
        <v>I юн</v>
      </c>
      <c r="E16" s="486"/>
      <c r="F16" s="387"/>
      <c r="G16" s="415"/>
      <c r="H16" s="402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408"/>
      <c r="U16" s="433"/>
      <c r="V16" s="433"/>
      <c r="W16" s="433"/>
      <c r="X16" s="433"/>
      <c r="Y16" s="433"/>
      <c r="Z16" s="433"/>
      <c r="AA16" s="433"/>
      <c r="AB16" s="433"/>
      <c r="AC16" s="433"/>
      <c r="AD16" s="433"/>
      <c r="AE16" s="433"/>
      <c r="AF16" s="433"/>
      <c r="AG16" s="402"/>
      <c r="AH16" s="402"/>
      <c r="AI16" s="402"/>
      <c r="AJ16" s="402"/>
      <c r="AK16" s="402"/>
      <c r="AL16" s="402"/>
      <c r="AM16" s="441"/>
      <c r="AN16" s="402"/>
      <c r="AO16" s="438"/>
      <c r="AP16" s="423"/>
      <c r="AQ16" s="408"/>
      <c r="AR16" s="396"/>
      <c r="AS16" s="419"/>
      <c r="AT16" s="435"/>
      <c r="AU16" s="95">
        <f>VLOOKUP($AT11,мандатка!$S:$AC,7,FALSE)</f>
        <v>136</v>
      </c>
      <c r="AV16" s="390"/>
      <c r="AW16" s="96">
        <f t="shared" si="0"/>
        <v>1</v>
      </c>
      <c r="AX16" s="384"/>
      <c r="AY16" s="448"/>
      <c r="AZ16" s="399"/>
    </row>
    <row r="17" spans="1:52" ht="12.75" customHeight="1">
      <c r="A17" s="406">
        <v>3</v>
      </c>
      <c r="B17" s="235" t="str">
        <f>VLOOKUP($AU17,мандатка!$B:$Z,3,FALSE)</f>
        <v>Бевз Дар'я</v>
      </c>
      <c r="C17" s="263">
        <f>VLOOKUP($AU17,мандатка!$B:$Z,4,FALSE)</f>
        <v>1998</v>
      </c>
      <c r="D17" s="235" t="str">
        <f>VLOOKUP($AU17,мандатка!$B:$Z,5,FALSE)</f>
        <v>I</v>
      </c>
      <c r="E17" s="484" t="str">
        <f>VLOOKUP($AT17,мандатка!$B:$Z,3,FALSE)</f>
        <v>Вінницька область</v>
      </c>
      <c r="F17" s="385" t="str">
        <f>VLOOKUP($AT17,мандатка!$B:$Z,7,FALSE)</f>
        <v>Вінницька</v>
      </c>
      <c r="G17" s="413">
        <f>SUM(AW17:AW22)/6*4</f>
        <v>35.333333333333336</v>
      </c>
      <c r="H17" s="400"/>
      <c r="I17" s="409">
        <v>32</v>
      </c>
      <c r="J17" s="409">
        <v>8</v>
      </c>
      <c r="K17" s="409">
        <v>25</v>
      </c>
      <c r="L17" s="409">
        <v>38</v>
      </c>
      <c r="M17" s="406"/>
      <c r="N17" s="406">
        <v>15</v>
      </c>
      <c r="O17" s="409">
        <v>26</v>
      </c>
      <c r="P17" s="409">
        <v>35</v>
      </c>
      <c r="Q17" s="406">
        <v>6</v>
      </c>
      <c r="R17" s="409">
        <v>21</v>
      </c>
      <c r="S17" s="406"/>
      <c r="T17" s="406"/>
      <c r="U17" s="433">
        <v>0</v>
      </c>
      <c r="V17" s="433">
        <v>8</v>
      </c>
      <c r="W17" s="433">
        <v>0</v>
      </c>
      <c r="X17" s="433">
        <v>0</v>
      </c>
      <c r="Y17" s="433">
        <v>6</v>
      </c>
      <c r="Z17" s="433">
        <v>3</v>
      </c>
      <c r="AA17" s="433">
        <v>4</v>
      </c>
      <c r="AB17" s="443">
        <v>10</v>
      </c>
      <c r="AC17" s="443"/>
      <c r="AD17" s="433">
        <v>0</v>
      </c>
      <c r="AE17" s="433"/>
      <c r="AF17" s="433"/>
      <c r="AG17" s="400"/>
      <c r="AH17" s="400"/>
      <c r="AI17" s="400"/>
      <c r="AJ17" s="400"/>
      <c r="AK17" s="400"/>
      <c r="AL17" s="400">
        <v>10</v>
      </c>
      <c r="AM17" s="439">
        <f>SUM(I17:T22)</f>
        <v>206</v>
      </c>
      <c r="AN17" s="400">
        <f>SUM(U17:AL22)</f>
        <v>41</v>
      </c>
      <c r="AO17" s="436">
        <f>AM17-AN17</f>
        <v>165</v>
      </c>
      <c r="AP17" s="421">
        <f>1/(AO17/AS$10)</f>
        <v>1.0181818181818183</v>
      </c>
      <c r="AQ17" s="409">
        <v>2</v>
      </c>
      <c r="AR17" s="394" t="str">
        <f>IF($I$79&gt;=$AP17,"I",IF($I$80&gt;=$AP17,"II",IF($I$81&gt;=$AP17,"III",IF($I$82&gt;=$AP17,"I юн",IF($I$83&gt;=$AP17,"II юн","III юн")))))</f>
        <v>I</v>
      </c>
      <c r="AS17" s="419">
        <v>0.00034722222222222224</v>
      </c>
      <c r="AT17" s="435">
        <v>180</v>
      </c>
      <c r="AU17" s="95">
        <f>VLOOKUP($AT17,мандатка!$S:$AC,2,FALSE)</f>
        <v>187</v>
      </c>
      <c r="AV17" s="388">
        <f>AP17</f>
        <v>1.0181818181818183</v>
      </c>
      <c r="AW17" s="96">
        <f t="shared" si="0"/>
        <v>10</v>
      </c>
      <c r="AX17" s="384">
        <f>AQ17</f>
        <v>2</v>
      </c>
      <c r="AY17" s="448">
        <f>AO17</f>
        <v>165</v>
      </c>
      <c r="AZ17" s="428">
        <f>AP17</f>
        <v>1.0181818181818183</v>
      </c>
    </row>
    <row r="18" spans="1:52" ht="12.75">
      <c r="A18" s="407"/>
      <c r="B18" s="235" t="str">
        <f>VLOOKUP($AU18,мандатка!$B:$Z,3,FALSE)</f>
        <v>Артеменко Римма</v>
      </c>
      <c r="C18" s="263">
        <f>VLOOKUP($AU18,мандатка!$B:$Z,4,FALSE)</f>
        <v>1998</v>
      </c>
      <c r="D18" s="235" t="str">
        <f>VLOOKUP($AU18,мандатка!$B:$Z,5,FALSE)</f>
        <v>I</v>
      </c>
      <c r="E18" s="485"/>
      <c r="F18" s="386"/>
      <c r="G18" s="414"/>
      <c r="H18" s="401"/>
      <c r="I18" s="407"/>
      <c r="J18" s="407"/>
      <c r="K18" s="407"/>
      <c r="L18" s="407"/>
      <c r="M18" s="407"/>
      <c r="N18" s="407"/>
      <c r="O18" s="407"/>
      <c r="P18" s="407"/>
      <c r="Q18" s="407"/>
      <c r="R18" s="407"/>
      <c r="S18" s="407"/>
      <c r="T18" s="407"/>
      <c r="U18" s="433"/>
      <c r="V18" s="433"/>
      <c r="W18" s="433"/>
      <c r="X18" s="433"/>
      <c r="Y18" s="433"/>
      <c r="Z18" s="433"/>
      <c r="AA18" s="433"/>
      <c r="AB18" s="444"/>
      <c r="AC18" s="444"/>
      <c r="AD18" s="433"/>
      <c r="AE18" s="433"/>
      <c r="AF18" s="433"/>
      <c r="AG18" s="401"/>
      <c r="AH18" s="401"/>
      <c r="AI18" s="401"/>
      <c r="AJ18" s="401"/>
      <c r="AK18" s="401"/>
      <c r="AL18" s="401"/>
      <c r="AM18" s="440"/>
      <c r="AN18" s="401"/>
      <c r="AO18" s="437"/>
      <c r="AP18" s="422"/>
      <c r="AQ18" s="407"/>
      <c r="AR18" s="395"/>
      <c r="AS18" s="419"/>
      <c r="AT18" s="435"/>
      <c r="AU18" s="95">
        <f>VLOOKUP($AT17,мандатка!$S:$AC,3,FALSE)</f>
        <v>186</v>
      </c>
      <c r="AV18" s="389"/>
      <c r="AW18" s="96">
        <f t="shared" si="0"/>
        <v>10</v>
      </c>
      <c r="AX18" s="384"/>
      <c r="AY18" s="448"/>
      <c r="AZ18" s="399"/>
    </row>
    <row r="19" spans="1:52" ht="12.75">
      <c r="A19" s="407"/>
      <c r="B19" s="235" t="str">
        <f>VLOOKUP($AU19,мандатка!$B:$Z,3,FALSE)</f>
        <v>Шатов Олександр</v>
      </c>
      <c r="C19" s="263">
        <f>VLOOKUP($AU19,мандатка!$B:$Z,4,FALSE)</f>
        <v>1998</v>
      </c>
      <c r="D19" s="235" t="str">
        <f>VLOOKUP($AU19,мандатка!$B:$Z,5,FALSE)</f>
        <v>II</v>
      </c>
      <c r="E19" s="485"/>
      <c r="F19" s="386"/>
      <c r="G19" s="414"/>
      <c r="H19" s="401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33"/>
      <c r="V19" s="433"/>
      <c r="W19" s="433"/>
      <c r="X19" s="433"/>
      <c r="Y19" s="433"/>
      <c r="Z19" s="433"/>
      <c r="AA19" s="433"/>
      <c r="AB19" s="444"/>
      <c r="AC19" s="444"/>
      <c r="AD19" s="433"/>
      <c r="AE19" s="433"/>
      <c r="AF19" s="433"/>
      <c r="AG19" s="401"/>
      <c r="AH19" s="401"/>
      <c r="AI19" s="401"/>
      <c r="AJ19" s="401"/>
      <c r="AK19" s="401"/>
      <c r="AL19" s="401"/>
      <c r="AM19" s="440"/>
      <c r="AN19" s="401"/>
      <c r="AO19" s="437"/>
      <c r="AP19" s="422"/>
      <c r="AQ19" s="407"/>
      <c r="AR19" s="395"/>
      <c r="AS19" s="419"/>
      <c r="AT19" s="435"/>
      <c r="AU19" s="95">
        <f>VLOOKUP($AT17,мандатка!$S:$AC,4,FALSE)</f>
        <v>185</v>
      </c>
      <c r="AV19" s="389"/>
      <c r="AW19" s="96">
        <f t="shared" si="0"/>
        <v>3</v>
      </c>
      <c r="AX19" s="384"/>
      <c r="AY19" s="448"/>
      <c r="AZ19" s="399"/>
    </row>
    <row r="20" spans="1:52" ht="12.75">
      <c r="A20" s="407"/>
      <c r="B20" s="235" t="str">
        <f>VLOOKUP($AU20,мандатка!$B:$Z,3,FALSE)</f>
        <v>Петрусь Дмитро</v>
      </c>
      <c r="C20" s="263">
        <f>VLOOKUP($AU20,мандатка!$B:$Z,4,FALSE)</f>
        <v>1999</v>
      </c>
      <c r="D20" s="235" t="str">
        <f>VLOOKUP($AU20,мандатка!$B:$Z,5,FALSE)</f>
        <v>I</v>
      </c>
      <c r="E20" s="485"/>
      <c r="F20" s="386"/>
      <c r="G20" s="414"/>
      <c r="H20" s="401"/>
      <c r="I20" s="407"/>
      <c r="J20" s="407"/>
      <c r="K20" s="407"/>
      <c r="L20" s="407"/>
      <c r="M20" s="407"/>
      <c r="N20" s="407"/>
      <c r="O20" s="407"/>
      <c r="P20" s="407"/>
      <c r="Q20" s="407"/>
      <c r="R20" s="407"/>
      <c r="S20" s="407"/>
      <c r="T20" s="407"/>
      <c r="U20" s="433"/>
      <c r="V20" s="433"/>
      <c r="W20" s="433"/>
      <c r="X20" s="433"/>
      <c r="Y20" s="433"/>
      <c r="Z20" s="433"/>
      <c r="AA20" s="433"/>
      <c r="AB20" s="444"/>
      <c r="AC20" s="444"/>
      <c r="AD20" s="433"/>
      <c r="AE20" s="433"/>
      <c r="AF20" s="433"/>
      <c r="AG20" s="401"/>
      <c r="AH20" s="401"/>
      <c r="AI20" s="401"/>
      <c r="AJ20" s="401"/>
      <c r="AK20" s="401"/>
      <c r="AL20" s="401"/>
      <c r="AM20" s="440"/>
      <c r="AN20" s="401"/>
      <c r="AO20" s="437"/>
      <c r="AP20" s="422"/>
      <c r="AQ20" s="407"/>
      <c r="AR20" s="395"/>
      <c r="AS20" s="419"/>
      <c r="AT20" s="435"/>
      <c r="AU20" s="95">
        <f>VLOOKUP($AT17,мандатка!$S:$AC,5,FALSE)</f>
        <v>183</v>
      </c>
      <c r="AV20" s="389"/>
      <c r="AW20" s="96">
        <f t="shared" si="0"/>
        <v>10</v>
      </c>
      <c r="AX20" s="384"/>
      <c r="AY20" s="448"/>
      <c r="AZ20" s="399"/>
    </row>
    <row r="21" spans="1:52" ht="12.75">
      <c r="A21" s="407"/>
      <c r="B21" s="235" t="str">
        <f>VLOOKUP($AU21,мандатка!$B:$Z,3,FALSE)</f>
        <v>Сухоцький Антон</v>
      </c>
      <c r="C21" s="263">
        <f>VLOOKUP($AU21,мандатка!$B:$Z,4,FALSE)</f>
        <v>1999</v>
      </c>
      <c r="D21" s="235" t="str">
        <f>VLOOKUP($AU21,мандатка!$B:$Z,5,FALSE)</f>
        <v>I</v>
      </c>
      <c r="E21" s="485"/>
      <c r="F21" s="386"/>
      <c r="G21" s="414"/>
      <c r="H21" s="401"/>
      <c r="I21" s="407"/>
      <c r="J21" s="407"/>
      <c r="K21" s="407"/>
      <c r="L21" s="407"/>
      <c r="M21" s="407"/>
      <c r="N21" s="407"/>
      <c r="O21" s="407"/>
      <c r="P21" s="407"/>
      <c r="Q21" s="407"/>
      <c r="R21" s="407"/>
      <c r="S21" s="407"/>
      <c r="T21" s="407"/>
      <c r="U21" s="433"/>
      <c r="V21" s="433"/>
      <c r="W21" s="433"/>
      <c r="X21" s="433"/>
      <c r="Y21" s="433"/>
      <c r="Z21" s="433"/>
      <c r="AA21" s="433"/>
      <c r="AB21" s="444"/>
      <c r="AC21" s="444"/>
      <c r="AD21" s="433"/>
      <c r="AE21" s="433"/>
      <c r="AF21" s="433"/>
      <c r="AG21" s="401"/>
      <c r="AH21" s="401"/>
      <c r="AI21" s="401"/>
      <c r="AJ21" s="401"/>
      <c r="AK21" s="401"/>
      <c r="AL21" s="401"/>
      <c r="AM21" s="440"/>
      <c r="AN21" s="401"/>
      <c r="AO21" s="437"/>
      <c r="AP21" s="422"/>
      <c r="AQ21" s="407"/>
      <c r="AR21" s="395"/>
      <c r="AS21" s="419"/>
      <c r="AT21" s="435"/>
      <c r="AU21" s="95">
        <f>VLOOKUP($AT17,мандатка!$S:$AC,6,FALSE)</f>
        <v>182</v>
      </c>
      <c r="AV21" s="389"/>
      <c r="AW21" s="96">
        <f t="shared" si="0"/>
        <v>10</v>
      </c>
      <c r="AX21" s="384"/>
      <c r="AY21" s="448"/>
      <c r="AZ21" s="399"/>
    </row>
    <row r="22" spans="1:52" ht="12.75">
      <c r="A22" s="408"/>
      <c r="B22" s="235" t="str">
        <f>VLOOKUP($AU22,мандатка!$B:$Z,3,FALSE)</f>
        <v>Сухоцький Олександр</v>
      </c>
      <c r="C22" s="263">
        <f>VLOOKUP($AU22,мандатка!$B:$Z,4,FALSE)</f>
        <v>1998</v>
      </c>
      <c r="D22" s="235" t="str">
        <f>VLOOKUP($AU22,мандатка!$B:$Z,5,FALSE)</f>
        <v>I</v>
      </c>
      <c r="E22" s="486"/>
      <c r="F22" s="387"/>
      <c r="G22" s="415"/>
      <c r="H22" s="402"/>
      <c r="I22" s="408"/>
      <c r="J22" s="408"/>
      <c r="K22" s="408"/>
      <c r="L22" s="408"/>
      <c r="M22" s="408"/>
      <c r="N22" s="408"/>
      <c r="O22" s="408"/>
      <c r="P22" s="408"/>
      <c r="Q22" s="408"/>
      <c r="R22" s="408"/>
      <c r="S22" s="408"/>
      <c r="T22" s="408"/>
      <c r="U22" s="433"/>
      <c r="V22" s="433"/>
      <c r="W22" s="433"/>
      <c r="X22" s="433"/>
      <c r="Y22" s="433"/>
      <c r="Z22" s="433"/>
      <c r="AA22" s="433"/>
      <c r="AB22" s="445"/>
      <c r="AC22" s="445"/>
      <c r="AD22" s="433"/>
      <c r="AE22" s="433"/>
      <c r="AF22" s="433"/>
      <c r="AG22" s="402"/>
      <c r="AH22" s="402"/>
      <c r="AI22" s="402"/>
      <c r="AJ22" s="402"/>
      <c r="AK22" s="402"/>
      <c r="AL22" s="402"/>
      <c r="AM22" s="441"/>
      <c r="AN22" s="402"/>
      <c r="AO22" s="438"/>
      <c r="AP22" s="423"/>
      <c r="AQ22" s="408"/>
      <c r="AR22" s="396"/>
      <c r="AS22" s="419"/>
      <c r="AT22" s="435"/>
      <c r="AU22" s="95">
        <f>VLOOKUP($AT17,мандатка!$S:$AC,7,FALSE)</f>
        <v>181</v>
      </c>
      <c r="AV22" s="390"/>
      <c r="AW22" s="96">
        <f t="shared" si="0"/>
        <v>10</v>
      </c>
      <c r="AX22" s="384"/>
      <c r="AY22" s="448"/>
      <c r="AZ22" s="399"/>
    </row>
    <row r="23" spans="1:52" ht="12.75" customHeight="1">
      <c r="A23" s="406">
        <v>3</v>
      </c>
      <c r="B23" s="235" t="str">
        <f>VLOOKUP($AU23,мандатка!$B:$Z,3,FALSE)</f>
        <v>Мусатов Андрій</v>
      </c>
      <c r="C23" s="263">
        <f>VLOOKUP($AU23,мандатка!$B:$Z,4,FALSE)</f>
        <v>1999</v>
      </c>
      <c r="D23" s="235" t="str">
        <f>VLOOKUP($AU23,мандатка!$B:$Z,5,FALSE)</f>
        <v>II</v>
      </c>
      <c r="E23" s="484" t="str">
        <f>VLOOKUP($AT23,мандатка!$B:$Z,3,FALSE)</f>
        <v>КЗ "ЦТКТУМ" ХОР-1</v>
      </c>
      <c r="F23" s="385" t="str">
        <f>VLOOKUP($AT23,мандатка!$B:$Z,7,FALSE)</f>
        <v>Херсонська</v>
      </c>
      <c r="G23" s="413">
        <f>SUM(AW23:AW28)/6*4</f>
        <v>8</v>
      </c>
      <c r="H23" s="400"/>
      <c r="I23" s="409">
        <v>32</v>
      </c>
      <c r="J23" s="409">
        <v>8</v>
      </c>
      <c r="K23" s="409">
        <v>25</v>
      </c>
      <c r="L23" s="409">
        <v>38</v>
      </c>
      <c r="M23" s="406"/>
      <c r="N23" s="406">
        <v>15</v>
      </c>
      <c r="O23" s="409">
        <v>26</v>
      </c>
      <c r="P23" s="409">
        <v>50</v>
      </c>
      <c r="Q23" s="406">
        <v>6</v>
      </c>
      <c r="R23" s="409">
        <v>21</v>
      </c>
      <c r="S23" s="406"/>
      <c r="T23" s="406"/>
      <c r="U23" s="433">
        <v>0</v>
      </c>
      <c r="V23" s="433">
        <v>16</v>
      </c>
      <c r="W23" s="433">
        <v>0</v>
      </c>
      <c r="X23" s="433">
        <v>0</v>
      </c>
      <c r="Y23" s="433">
        <v>30</v>
      </c>
      <c r="Z23" s="433">
        <v>6</v>
      </c>
      <c r="AA23" s="433">
        <v>45</v>
      </c>
      <c r="AB23" s="443">
        <v>25</v>
      </c>
      <c r="AC23" s="443"/>
      <c r="AD23" s="433">
        <v>9</v>
      </c>
      <c r="AE23" s="433"/>
      <c r="AF23" s="433"/>
      <c r="AG23" s="400"/>
      <c r="AH23" s="400"/>
      <c r="AI23" s="400"/>
      <c r="AJ23" s="400"/>
      <c r="AK23" s="400"/>
      <c r="AL23" s="400"/>
      <c r="AM23" s="439">
        <f>SUM(I23:T28)</f>
        <v>221</v>
      </c>
      <c r="AN23" s="400">
        <f>SUM(U23:AF28)</f>
        <v>131</v>
      </c>
      <c r="AO23" s="436">
        <f>AM23-AN23</f>
        <v>90</v>
      </c>
      <c r="AP23" s="421">
        <f>1/(AO23/AS$10)</f>
        <v>1.8666666666666667</v>
      </c>
      <c r="AQ23" s="406">
        <v>3</v>
      </c>
      <c r="AR23" s="394" t="str">
        <f>IF($I$79&gt;=$AP23,"I",IF($I$80&gt;=$AP23,"II",IF($I$81&gt;=$AP23,"III",IF($I$82&gt;=$AP23,"I юн",IF($I$83&gt;=$AP23,"II юн","III юн")))))</f>
        <v>III юн</v>
      </c>
      <c r="AS23" s="419">
        <v>0.00034722222222222224</v>
      </c>
      <c r="AT23" s="435">
        <v>170</v>
      </c>
      <c r="AU23" s="95">
        <f>VLOOKUP($AT23,мандатка!$S:$AC,2,FALSE)</f>
        <v>174</v>
      </c>
      <c r="AV23" s="388">
        <f>AP23</f>
        <v>1.8666666666666667</v>
      </c>
      <c r="AW23" s="96">
        <f t="shared" si="0"/>
        <v>3</v>
      </c>
      <c r="AX23" s="384">
        <f>AQ23</f>
        <v>3</v>
      </c>
      <c r="AY23" s="448">
        <f>AO23</f>
        <v>90</v>
      </c>
      <c r="AZ23" s="428">
        <f>AP23</f>
        <v>1.8666666666666667</v>
      </c>
    </row>
    <row r="24" spans="1:52" ht="12.75">
      <c r="A24" s="407"/>
      <c r="B24" s="235" t="str">
        <f>VLOOKUP($AU24,мандатка!$B:$Z,3,FALSE)</f>
        <v>Глібчук Ярослав</v>
      </c>
      <c r="C24" s="263">
        <f>VLOOKUP($AU24,мандатка!$B:$Z,4,FALSE)</f>
        <v>1998</v>
      </c>
      <c r="D24" s="235" t="str">
        <f>VLOOKUP($AU24,мандатка!$B:$Z,5,FALSE)</f>
        <v>II</v>
      </c>
      <c r="E24" s="485"/>
      <c r="F24" s="386"/>
      <c r="G24" s="414"/>
      <c r="H24" s="401"/>
      <c r="I24" s="407"/>
      <c r="J24" s="407"/>
      <c r="K24" s="407"/>
      <c r="L24" s="407"/>
      <c r="M24" s="407"/>
      <c r="N24" s="407"/>
      <c r="O24" s="407"/>
      <c r="P24" s="407"/>
      <c r="Q24" s="407"/>
      <c r="R24" s="407"/>
      <c r="S24" s="407"/>
      <c r="T24" s="407"/>
      <c r="U24" s="433"/>
      <c r="V24" s="433"/>
      <c r="W24" s="433"/>
      <c r="X24" s="433"/>
      <c r="Y24" s="433"/>
      <c r="Z24" s="433"/>
      <c r="AA24" s="433"/>
      <c r="AB24" s="444"/>
      <c r="AC24" s="444"/>
      <c r="AD24" s="433"/>
      <c r="AE24" s="433"/>
      <c r="AF24" s="433"/>
      <c r="AG24" s="401"/>
      <c r="AH24" s="401"/>
      <c r="AI24" s="401"/>
      <c r="AJ24" s="401"/>
      <c r="AK24" s="401"/>
      <c r="AL24" s="401"/>
      <c r="AM24" s="440"/>
      <c r="AN24" s="401"/>
      <c r="AO24" s="437"/>
      <c r="AP24" s="422"/>
      <c r="AQ24" s="407"/>
      <c r="AR24" s="395"/>
      <c r="AS24" s="419"/>
      <c r="AT24" s="435"/>
      <c r="AU24" s="95">
        <f>VLOOKUP($AT23,мандатка!$S:$AC,3,FALSE)</f>
        <v>173</v>
      </c>
      <c r="AV24" s="389"/>
      <c r="AW24" s="96">
        <f t="shared" si="0"/>
        <v>3</v>
      </c>
      <c r="AX24" s="384"/>
      <c r="AY24" s="448"/>
      <c r="AZ24" s="399"/>
    </row>
    <row r="25" spans="1:52" ht="12.75">
      <c r="A25" s="407"/>
      <c r="B25" s="235" t="str">
        <f>VLOOKUP($AU25,мандатка!$B:$Z,3,FALSE)</f>
        <v>Глібчук Богдан</v>
      </c>
      <c r="C25" s="263">
        <f>VLOOKUP($AU25,мандатка!$B:$Z,4,FALSE)</f>
        <v>1998</v>
      </c>
      <c r="D25" s="235" t="str">
        <f>VLOOKUP($AU25,мандатка!$B:$Z,5,FALSE)</f>
        <v>II</v>
      </c>
      <c r="E25" s="485"/>
      <c r="F25" s="386"/>
      <c r="G25" s="414"/>
      <c r="H25" s="401"/>
      <c r="I25" s="407"/>
      <c r="J25" s="407"/>
      <c r="K25" s="407"/>
      <c r="L25" s="407"/>
      <c r="M25" s="407"/>
      <c r="N25" s="407"/>
      <c r="O25" s="407"/>
      <c r="P25" s="407"/>
      <c r="Q25" s="407"/>
      <c r="R25" s="407"/>
      <c r="S25" s="407"/>
      <c r="T25" s="407"/>
      <c r="U25" s="433"/>
      <c r="V25" s="433"/>
      <c r="W25" s="433"/>
      <c r="X25" s="433"/>
      <c r="Y25" s="433"/>
      <c r="Z25" s="433"/>
      <c r="AA25" s="433"/>
      <c r="AB25" s="444"/>
      <c r="AC25" s="444"/>
      <c r="AD25" s="433"/>
      <c r="AE25" s="433"/>
      <c r="AF25" s="433"/>
      <c r="AG25" s="401"/>
      <c r="AH25" s="401"/>
      <c r="AI25" s="401"/>
      <c r="AJ25" s="401"/>
      <c r="AK25" s="401"/>
      <c r="AL25" s="401"/>
      <c r="AM25" s="440"/>
      <c r="AN25" s="401"/>
      <c r="AO25" s="437"/>
      <c r="AP25" s="422"/>
      <c r="AQ25" s="407"/>
      <c r="AR25" s="395"/>
      <c r="AS25" s="419"/>
      <c r="AT25" s="435"/>
      <c r="AU25" s="95">
        <f>VLOOKUP($AT23,мандатка!$S:$AC,4,FALSE)</f>
        <v>172</v>
      </c>
      <c r="AV25" s="389"/>
      <c r="AW25" s="96">
        <f t="shared" si="0"/>
        <v>3</v>
      </c>
      <c r="AX25" s="384"/>
      <c r="AY25" s="448"/>
      <c r="AZ25" s="399"/>
    </row>
    <row r="26" spans="1:52" ht="12.75">
      <c r="A26" s="407"/>
      <c r="B26" s="235" t="str">
        <f>VLOOKUP($AU26,мандатка!$B:$Z,3,FALSE)</f>
        <v>Вишемирський Костянтин</v>
      </c>
      <c r="C26" s="263">
        <f>VLOOKUP($AU26,мандатка!$B:$Z,4,FALSE)</f>
        <v>1998</v>
      </c>
      <c r="D26" s="235" t="str">
        <f>VLOOKUP($AU26,мандатка!$B:$Z,5,FALSE)</f>
        <v>III</v>
      </c>
      <c r="E26" s="485"/>
      <c r="F26" s="386"/>
      <c r="G26" s="414"/>
      <c r="H26" s="401"/>
      <c r="I26" s="407"/>
      <c r="J26" s="407"/>
      <c r="K26" s="407"/>
      <c r="L26" s="407"/>
      <c r="M26" s="407"/>
      <c r="N26" s="407"/>
      <c r="O26" s="407"/>
      <c r="P26" s="407"/>
      <c r="Q26" s="407"/>
      <c r="R26" s="407"/>
      <c r="S26" s="407"/>
      <c r="T26" s="407"/>
      <c r="U26" s="433"/>
      <c r="V26" s="433"/>
      <c r="W26" s="433"/>
      <c r="X26" s="433"/>
      <c r="Y26" s="433"/>
      <c r="Z26" s="433"/>
      <c r="AA26" s="433"/>
      <c r="AB26" s="444"/>
      <c r="AC26" s="444"/>
      <c r="AD26" s="433"/>
      <c r="AE26" s="433"/>
      <c r="AF26" s="433"/>
      <c r="AG26" s="401"/>
      <c r="AH26" s="401"/>
      <c r="AI26" s="401"/>
      <c r="AJ26" s="401"/>
      <c r="AK26" s="401"/>
      <c r="AL26" s="401"/>
      <c r="AM26" s="440"/>
      <c r="AN26" s="401"/>
      <c r="AO26" s="437"/>
      <c r="AP26" s="422"/>
      <c r="AQ26" s="407"/>
      <c r="AR26" s="395"/>
      <c r="AS26" s="419"/>
      <c r="AT26" s="435"/>
      <c r="AU26" s="95">
        <f>VLOOKUP($AT23,мандатка!$S:$AC,5,FALSE)</f>
        <v>171</v>
      </c>
      <c r="AV26" s="389"/>
      <c r="AW26" s="96">
        <f t="shared" si="0"/>
        <v>1</v>
      </c>
      <c r="AX26" s="384"/>
      <c r="AY26" s="448"/>
      <c r="AZ26" s="399"/>
    </row>
    <row r="27" spans="1:52" ht="12.75">
      <c r="A27" s="407"/>
      <c r="B27" s="235" t="str">
        <f>VLOOKUP($AU27,мандатка!$B:$Z,3,FALSE)</f>
        <v>Маленкова Валерія</v>
      </c>
      <c r="C27" s="263">
        <f>VLOOKUP($AU27,мандатка!$B:$Z,4,FALSE)</f>
        <v>1999</v>
      </c>
      <c r="D27" s="235" t="str">
        <f>VLOOKUP($AU27,мандатка!$B:$Z,5,FALSE)</f>
        <v>III</v>
      </c>
      <c r="E27" s="485"/>
      <c r="F27" s="386"/>
      <c r="G27" s="414"/>
      <c r="H27" s="401"/>
      <c r="I27" s="407"/>
      <c r="J27" s="407"/>
      <c r="K27" s="407"/>
      <c r="L27" s="407"/>
      <c r="M27" s="407"/>
      <c r="N27" s="407"/>
      <c r="O27" s="407"/>
      <c r="P27" s="407"/>
      <c r="Q27" s="407"/>
      <c r="R27" s="407"/>
      <c r="S27" s="407"/>
      <c r="T27" s="407"/>
      <c r="U27" s="433"/>
      <c r="V27" s="433"/>
      <c r="W27" s="433"/>
      <c r="X27" s="433"/>
      <c r="Y27" s="433"/>
      <c r="Z27" s="433"/>
      <c r="AA27" s="433"/>
      <c r="AB27" s="444"/>
      <c r="AC27" s="444"/>
      <c r="AD27" s="433"/>
      <c r="AE27" s="433"/>
      <c r="AF27" s="433"/>
      <c r="AG27" s="401"/>
      <c r="AH27" s="401"/>
      <c r="AI27" s="401"/>
      <c r="AJ27" s="401"/>
      <c r="AK27" s="401"/>
      <c r="AL27" s="401"/>
      <c r="AM27" s="440"/>
      <c r="AN27" s="401"/>
      <c r="AO27" s="437"/>
      <c r="AP27" s="422"/>
      <c r="AQ27" s="407"/>
      <c r="AR27" s="395"/>
      <c r="AS27" s="419"/>
      <c r="AT27" s="435"/>
      <c r="AU27" s="95">
        <f>VLOOKUP($AT23,мандатка!$S:$AC,6,FALSE)</f>
        <v>177</v>
      </c>
      <c r="AV27" s="389"/>
      <c r="AW27" s="96">
        <f t="shared" si="0"/>
        <v>1</v>
      </c>
      <c r="AX27" s="384"/>
      <c r="AY27" s="448"/>
      <c r="AZ27" s="399"/>
    </row>
    <row r="28" spans="1:52" ht="12.75">
      <c r="A28" s="408"/>
      <c r="B28" s="235" t="str">
        <f>VLOOKUP($AU28,мандатка!$B:$Z,3,FALSE)</f>
        <v>Мустафіна Рената</v>
      </c>
      <c r="C28" s="263">
        <f>VLOOKUP($AU28,мандатка!$B:$Z,4,FALSE)</f>
        <v>1998</v>
      </c>
      <c r="D28" s="235" t="str">
        <f>VLOOKUP($AU28,мандатка!$B:$Z,5,FALSE)</f>
        <v>III</v>
      </c>
      <c r="E28" s="486"/>
      <c r="F28" s="387"/>
      <c r="G28" s="415"/>
      <c r="H28" s="402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33"/>
      <c r="V28" s="433"/>
      <c r="W28" s="433"/>
      <c r="X28" s="433"/>
      <c r="Y28" s="433"/>
      <c r="Z28" s="433"/>
      <c r="AA28" s="433"/>
      <c r="AB28" s="445"/>
      <c r="AC28" s="445"/>
      <c r="AD28" s="433"/>
      <c r="AE28" s="433"/>
      <c r="AF28" s="433"/>
      <c r="AG28" s="402"/>
      <c r="AH28" s="402"/>
      <c r="AI28" s="402"/>
      <c r="AJ28" s="402"/>
      <c r="AK28" s="402"/>
      <c r="AL28" s="402"/>
      <c r="AM28" s="441"/>
      <c r="AN28" s="402"/>
      <c r="AO28" s="438"/>
      <c r="AP28" s="423"/>
      <c r="AQ28" s="408"/>
      <c r="AR28" s="396"/>
      <c r="AS28" s="419"/>
      <c r="AT28" s="435"/>
      <c r="AU28" s="95">
        <f>VLOOKUP($AT23,мандатка!$S:$AC,7,FALSE)</f>
        <v>178</v>
      </c>
      <c r="AV28" s="390"/>
      <c r="AW28" s="96">
        <f t="shared" si="0"/>
        <v>1</v>
      </c>
      <c r="AX28" s="384"/>
      <c r="AY28" s="448"/>
      <c r="AZ28" s="399"/>
    </row>
    <row r="29" spans="1:52" ht="12.75">
      <c r="A29" s="406">
        <v>2</v>
      </c>
      <c r="B29" s="235" t="str">
        <f>VLOOKUP($AU29,мандатка!$B:$Z,3,FALSE)</f>
        <v>Латашов Дмитро</v>
      </c>
      <c r="C29" s="263">
        <f>VLOOKUP($AU29,мандатка!$B:$Z,4,FALSE)</f>
        <v>1998</v>
      </c>
      <c r="D29" s="235" t="str">
        <f>VLOOKUP($AU29,мандатка!$B:$Z,5,FALSE)</f>
        <v>II</v>
      </c>
      <c r="E29" s="484" t="str">
        <f>VLOOKUP($AT29,мандатка!$B:$Z,3,FALSE)</f>
        <v>ДАІ Побузький ЦДЮТ</v>
      </c>
      <c r="F29" s="385" t="str">
        <f>VLOOKUP($AT29,мандатка!$B:$Z,7,FALSE)</f>
        <v>Кіровоградська</v>
      </c>
      <c r="G29" s="413">
        <f>SUM(AW29:AW34)/6*4</f>
        <v>8</v>
      </c>
      <c r="H29" s="400"/>
      <c r="I29" s="409">
        <v>32</v>
      </c>
      <c r="J29" s="409">
        <v>14</v>
      </c>
      <c r="K29" s="409">
        <v>21</v>
      </c>
      <c r="L29" s="409">
        <v>21</v>
      </c>
      <c r="M29" s="406"/>
      <c r="N29" s="406">
        <v>15</v>
      </c>
      <c r="O29" s="409">
        <v>21</v>
      </c>
      <c r="P29" s="409">
        <v>50</v>
      </c>
      <c r="Q29" s="406">
        <v>6</v>
      </c>
      <c r="R29" s="409">
        <v>21</v>
      </c>
      <c r="S29" s="406"/>
      <c r="T29" s="406"/>
      <c r="U29" s="433">
        <v>1</v>
      </c>
      <c r="V29" s="433">
        <v>59</v>
      </c>
      <c r="W29" s="433">
        <v>146</v>
      </c>
      <c r="X29" s="433">
        <v>0</v>
      </c>
      <c r="Y29" s="433">
        <v>30</v>
      </c>
      <c r="Z29" s="433">
        <v>5</v>
      </c>
      <c r="AA29" s="433">
        <v>7</v>
      </c>
      <c r="AB29" s="443">
        <v>12</v>
      </c>
      <c r="AC29" s="443"/>
      <c r="AD29" s="433">
        <v>15</v>
      </c>
      <c r="AE29" s="433"/>
      <c r="AF29" s="433"/>
      <c r="AG29" s="400"/>
      <c r="AH29" s="400"/>
      <c r="AI29" s="400"/>
      <c r="AJ29" s="400"/>
      <c r="AK29" s="400"/>
      <c r="AL29" s="400"/>
      <c r="AM29" s="439">
        <f>SUM(I29:T34)</f>
        <v>201</v>
      </c>
      <c r="AN29" s="400">
        <f>SUM(U29:AF34)</f>
        <v>275</v>
      </c>
      <c r="AO29" s="436">
        <f>AM29-AN29</f>
        <v>-74</v>
      </c>
      <c r="AP29" s="421"/>
      <c r="AQ29" s="409">
        <v>4</v>
      </c>
      <c r="AR29" s="442" t="s">
        <v>279</v>
      </c>
      <c r="AS29" s="419">
        <v>0.00034722222222222224</v>
      </c>
      <c r="AT29" s="435">
        <v>190</v>
      </c>
      <c r="AU29" s="95">
        <f>VLOOKUP($AT29,мандатка!$S:$AC,2,FALSE)</f>
        <v>192</v>
      </c>
      <c r="AV29" s="388">
        <f>AP29</f>
        <v>0</v>
      </c>
      <c r="AW29" s="96">
        <f t="shared" si="0"/>
        <v>3</v>
      </c>
      <c r="AX29" s="384">
        <f>AQ29</f>
        <v>4</v>
      </c>
      <c r="AY29" s="448">
        <f>AO29</f>
        <v>-74</v>
      </c>
      <c r="AZ29" s="428">
        <f>AP29</f>
        <v>0</v>
      </c>
    </row>
    <row r="30" spans="1:52" ht="12.75">
      <c r="A30" s="407"/>
      <c r="B30" s="235" t="str">
        <f>VLOOKUP($AU30,мандатка!$B:$Z,3,FALSE)</f>
        <v>Массай Олександр</v>
      </c>
      <c r="C30" s="263">
        <f>VLOOKUP($AU30,мандатка!$B:$Z,4,FALSE)</f>
        <v>1998</v>
      </c>
      <c r="D30" s="235" t="str">
        <f>VLOOKUP($AU30,мандатка!$B:$Z,5,FALSE)</f>
        <v>II</v>
      </c>
      <c r="E30" s="485"/>
      <c r="F30" s="386"/>
      <c r="G30" s="414"/>
      <c r="H30" s="401"/>
      <c r="I30" s="407"/>
      <c r="J30" s="407"/>
      <c r="K30" s="407"/>
      <c r="L30" s="407"/>
      <c r="M30" s="407"/>
      <c r="N30" s="407"/>
      <c r="O30" s="407"/>
      <c r="P30" s="407"/>
      <c r="Q30" s="407"/>
      <c r="R30" s="407"/>
      <c r="S30" s="407"/>
      <c r="T30" s="407"/>
      <c r="U30" s="433"/>
      <c r="V30" s="433"/>
      <c r="W30" s="433"/>
      <c r="X30" s="433"/>
      <c r="Y30" s="433"/>
      <c r="Z30" s="433"/>
      <c r="AA30" s="433"/>
      <c r="AB30" s="444"/>
      <c r="AC30" s="444"/>
      <c r="AD30" s="433"/>
      <c r="AE30" s="433"/>
      <c r="AF30" s="433"/>
      <c r="AG30" s="401"/>
      <c r="AH30" s="401"/>
      <c r="AI30" s="401"/>
      <c r="AJ30" s="401"/>
      <c r="AK30" s="401"/>
      <c r="AL30" s="401"/>
      <c r="AM30" s="440"/>
      <c r="AN30" s="401"/>
      <c r="AO30" s="437"/>
      <c r="AP30" s="422"/>
      <c r="AQ30" s="407"/>
      <c r="AR30" s="479"/>
      <c r="AS30" s="419"/>
      <c r="AT30" s="435"/>
      <c r="AU30" s="95">
        <f>VLOOKUP($AT29,мандатка!$S:$AC,3,FALSE)</f>
        <v>193</v>
      </c>
      <c r="AV30" s="389"/>
      <c r="AW30" s="96">
        <f t="shared" si="0"/>
        <v>3</v>
      </c>
      <c r="AX30" s="384"/>
      <c r="AY30" s="448"/>
      <c r="AZ30" s="399"/>
    </row>
    <row r="31" spans="1:52" ht="12.75">
      <c r="A31" s="407"/>
      <c r="B31" s="235" t="str">
        <f>VLOOKUP($AU31,мандатка!$B:$Z,3,FALSE)</f>
        <v>Левченко Євген</v>
      </c>
      <c r="C31" s="263">
        <f>VLOOKUP($AU31,мандатка!$B:$Z,4,FALSE)</f>
        <v>1998</v>
      </c>
      <c r="D31" s="235" t="str">
        <f>VLOOKUP($AU31,мандатка!$B:$Z,5,FALSE)</f>
        <v>III</v>
      </c>
      <c r="E31" s="485"/>
      <c r="F31" s="386"/>
      <c r="G31" s="414"/>
      <c r="H31" s="401"/>
      <c r="I31" s="407"/>
      <c r="J31" s="407"/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433"/>
      <c r="V31" s="433"/>
      <c r="W31" s="433"/>
      <c r="X31" s="433"/>
      <c r="Y31" s="433"/>
      <c r="Z31" s="433"/>
      <c r="AA31" s="433"/>
      <c r="AB31" s="444"/>
      <c r="AC31" s="444"/>
      <c r="AD31" s="433"/>
      <c r="AE31" s="433"/>
      <c r="AF31" s="433"/>
      <c r="AG31" s="401"/>
      <c r="AH31" s="401"/>
      <c r="AI31" s="401"/>
      <c r="AJ31" s="401"/>
      <c r="AK31" s="401"/>
      <c r="AL31" s="401"/>
      <c r="AM31" s="440"/>
      <c r="AN31" s="401"/>
      <c r="AO31" s="437"/>
      <c r="AP31" s="422"/>
      <c r="AQ31" s="407"/>
      <c r="AR31" s="479"/>
      <c r="AS31" s="419"/>
      <c r="AT31" s="435"/>
      <c r="AU31" s="95">
        <f>VLOOKUP($AT29,мандатка!$S:$AC,4,FALSE)</f>
        <v>194</v>
      </c>
      <c r="AV31" s="389"/>
      <c r="AW31" s="96">
        <f t="shared" si="0"/>
        <v>1</v>
      </c>
      <c r="AX31" s="384"/>
      <c r="AY31" s="448"/>
      <c r="AZ31" s="399"/>
    </row>
    <row r="32" spans="1:52" ht="12.75">
      <c r="A32" s="407"/>
      <c r="B32" s="235" t="str">
        <f>VLOOKUP($AU32,мандатка!$B:$Z,3,FALSE)</f>
        <v>Турпак Анна</v>
      </c>
      <c r="C32" s="263">
        <f>VLOOKUP($AU32,мандатка!$B:$Z,4,FALSE)</f>
        <v>1998</v>
      </c>
      <c r="D32" s="235" t="str">
        <f>VLOOKUP($AU32,мандатка!$B:$Z,5,FALSE)</f>
        <v>II</v>
      </c>
      <c r="E32" s="485"/>
      <c r="F32" s="386"/>
      <c r="G32" s="414"/>
      <c r="H32" s="401"/>
      <c r="I32" s="407"/>
      <c r="J32" s="407"/>
      <c r="K32" s="407"/>
      <c r="L32" s="407"/>
      <c r="M32" s="407"/>
      <c r="N32" s="407"/>
      <c r="O32" s="407"/>
      <c r="P32" s="407"/>
      <c r="Q32" s="407"/>
      <c r="R32" s="407"/>
      <c r="S32" s="407"/>
      <c r="T32" s="407"/>
      <c r="U32" s="433"/>
      <c r="V32" s="433"/>
      <c r="W32" s="433"/>
      <c r="X32" s="433"/>
      <c r="Y32" s="433"/>
      <c r="Z32" s="433"/>
      <c r="AA32" s="433"/>
      <c r="AB32" s="444"/>
      <c r="AC32" s="444"/>
      <c r="AD32" s="433"/>
      <c r="AE32" s="433"/>
      <c r="AF32" s="433"/>
      <c r="AG32" s="401"/>
      <c r="AH32" s="401"/>
      <c r="AI32" s="401"/>
      <c r="AJ32" s="401"/>
      <c r="AK32" s="401"/>
      <c r="AL32" s="401"/>
      <c r="AM32" s="440"/>
      <c r="AN32" s="401"/>
      <c r="AO32" s="437"/>
      <c r="AP32" s="422"/>
      <c r="AQ32" s="407"/>
      <c r="AR32" s="479"/>
      <c r="AS32" s="419"/>
      <c r="AT32" s="435"/>
      <c r="AU32" s="95">
        <f>VLOOKUP($AT29,мандатка!$S:$AC,5,FALSE)</f>
        <v>196</v>
      </c>
      <c r="AV32" s="389"/>
      <c r="AW32" s="96">
        <f t="shared" si="0"/>
        <v>3</v>
      </c>
      <c r="AX32" s="384"/>
      <c r="AY32" s="448"/>
      <c r="AZ32" s="399"/>
    </row>
    <row r="33" spans="1:52" ht="12.75">
      <c r="A33" s="407"/>
      <c r="B33" s="235" t="str">
        <f>VLOOKUP($AU33,мандатка!$B:$Z,3,FALSE)</f>
        <v>Терновий Єгор</v>
      </c>
      <c r="C33" s="263">
        <f>VLOOKUP($AU33,мандатка!$B:$Z,4,FALSE)</f>
        <v>2000</v>
      </c>
      <c r="D33" s="235" t="str">
        <f>VLOOKUP($AU33,мандатка!$B:$Z,5,FALSE)</f>
        <v>I юн</v>
      </c>
      <c r="E33" s="485"/>
      <c r="F33" s="386"/>
      <c r="G33" s="414"/>
      <c r="H33" s="401"/>
      <c r="I33" s="407"/>
      <c r="J33" s="407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33"/>
      <c r="V33" s="433"/>
      <c r="W33" s="433"/>
      <c r="X33" s="433"/>
      <c r="Y33" s="433"/>
      <c r="Z33" s="433"/>
      <c r="AA33" s="433"/>
      <c r="AB33" s="444"/>
      <c r="AC33" s="444"/>
      <c r="AD33" s="433"/>
      <c r="AE33" s="433"/>
      <c r="AF33" s="433"/>
      <c r="AG33" s="401"/>
      <c r="AH33" s="401"/>
      <c r="AI33" s="401"/>
      <c r="AJ33" s="401"/>
      <c r="AK33" s="401"/>
      <c r="AL33" s="401"/>
      <c r="AM33" s="440"/>
      <c r="AN33" s="401"/>
      <c r="AO33" s="437"/>
      <c r="AP33" s="422"/>
      <c r="AQ33" s="407"/>
      <c r="AR33" s="479"/>
      <c r="AS33" s="419"/>
      <c r="AT33" s="435"/>
      <c r="AU33" s="95">
        <f>VLOOKUP($AT29,мандатка!$S:$AC,6,FALSE)</f>
        <v>191</v>
      </c>
      <c r="AV33" s="389"/>
      <c r="AW33" s="96">
        <f t="shared" si="0"/>
        <v>1</v>
      </c>
      <c r="AX33" s="384"/>
      <c r="AY33" s="448"/>
      <c r="AZ33" s="399"/>
    </row>
    <row r="34" spans="1:52" ht="12.75">
      <c r="A34" s="408"/>
      <c r="B34" s="235" t="str">
        <f>VLOOKUP($AU34,мандатка!$B:$Z,3,FALSE)</f>
        <v>Христич Анна</v>
      </c>
      <c r="C34" s="263">
        <f>VLOOKUP($AU34,мандатка!$B:$Z,4,FALSE)</f>
        <v>2001</v>
      </c>
      <c r="D34" s="235" t="str">
        <f>VLOOKUP($AU34,мандатка!$B:$Z,5,FALSE)</f>
        <v>I юн</v>
      </c>
      <c r="E34" s="486"/>
      <c r="F34" s="387"/>
      <c r="G34" s="415"/>
      <c r="H34" s="402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33"/>
      <c r="V34" s="433"/>
      <c r="W34" s="433"/>
      <c r="X34" s="433"/>
      <c r="Y34" s="433"/>
      <c r="Z34" s="433"/>
      <c r="AA34" s="433"/>
      <c r="AB34" s="445"/>
      <c r="AC34" s="445"/>
      <c r="AD34" s="433"/>
      <c r="AE34" s="433"/>
      <c r="AF34" s="433"/>
      <c r="AG34" s="402"/>
      <c r="AH34" s="402"/>
      <c r="AI34" s="402"/>
      <c r="AJ34" s="402"/>
      <c r="AK34" s="402"/>
      <c r="AL34" s="402"/>
      <c r="AM34" s="441"/>
      <c r="AN34" s="402"/>
      <c r="AO34" s="438"/>
      <c r="AP34" s="423"/>
      <c r="AQ34" s="408"/>
      <c r="AR34" s="480"/>
      <c r="AS34" s="419"/>
      <c r="AT34" s="435"/>
      <c r="AU34" s="95">
        <f>VLOOKUP($AT29,мандатка!$S:$AC,7,FALSE)</f>
        <v>197</v>
      </c>
      <c r="AV34" s="390"/>
      <c r="AW34" s="96">
        <f t="shared" si="0"/>
        <v>1</v>
      </c>
      <c r="AX34" s="384"/>
      <c r="AY34" s="448"/>
      <c r="AZ34" s="399"/>
    </row>
    <row r="35" spans="1:52" ht="12.75">
      <c r="A35" s="406">
        <v>2</v>
      </c>
      <c r="B35" s="235" t="str">
        <f>VLOOKUP($AU35,мандатка!$B:$Z,3,FALSE)</f>
        <v>Скляренко Максим</v>
      </c>
      <c r="C35" s="263">
        <f>VLOOKUP($AU35,мандатка!$B:$Z,4,FALSE)</f>
        <v>1999</v>
      </c>
      <c r="D35" s="235" t="str">
        <f>VLOOKUP($AU35,мандатка!$B:$Z,5,FALSE)</f>
        <v>II юн</v>
      </c>
      <c r="E35" s="484" t="str">
        <f>VLOOKUP($AT35,мандатка!$B:$Z,3,FALSE)</f>
        <v>МОЦТКЕ УМ</v>
      </c>
      <c r="F35" s="385" t="str">
        <f>VLOOKUP($AT35,мандатка!$B:$Z,7,FALSE)</f>
        <v>Миколаївська</v>
      </c>
      <c r="G35" s="413">
        <f>SUM(AW35:AW40)/6*4</f>
        <v>4.266666666666667</v>
      </c>
      <c r="H35" s="400"/>
      <c r="I35" s="409">
        <v>32</v>
      </c>
      <c r="J35" s="409">
        <v>8</v>
      </c>
      <c r="K35" s="409">
        <v>21</v>
      </c>
      <c r="L35" s="409">
        <v>21</v>
      </c>
      <c r="M35" s="406"/>
      <c r="N35" s="406">
        <v>15</v>
      </c>
      <c r="O35" s="409">
        <v>26</v>
      </c>
      <c r="P35" s="409">
        <v>35</v>
      </c>
      <c r="Q35" s="406">
        <v>6</v>
      </c>
      <c r="R35" s="409">
        <v>10</v>
      </c>
      <c r="S35" s="406"/>
      <c r="T35" s="406"/>
      <c r="U35" s="433">
        <v>0</v>
      </c>
      <c r="V35" s="433">
        <v>1</v>
      </c>
      <c r="W35" s="433">
        <v>147</v>
      </c>
      <c r="X35" s="433">
        <v>0</v>
      </c>
      <c r="Y35" s="433">
        <v>24</v>
      </c>
      <c r="Z35" s="433">
        <v>6</v>
      </c>
      <c r="AA35" s="433">
        <v>82</v>
      </c>
      <c r="AB35" s="443">
        <v>25</v>
      </c>
      <c r="AC35" s="443"/>
      <c r="AD35" s="433">
        <v>0</v>
      </c>
      <c r="AE35" s="433"/>
      <c r="AF35" s="433"/>
      <c r="AG35" s="400"/>
      <c r="AH35" s="400"/>
      <c r="AI35" s="400"/>
      <c r="AJ35" s="400"/>
      <c r="AK35" s="400"/>
      <c r="AL35" s="400"/>
      <c r="AM35" s="439">
        <f>SUM(I35:T40)</f>
        <v>174</v>
      </c>
      <c r="AN35" s="400">
        <f>SUM(U35:AF40)</f>
        <v>285</v>
      </c>
      <c r="AO35" s="436">
        <f>AM35-AN35</f>
        <v>-111</v>
      </c>
      <c r="AP35" s="421"/>
      <c r="AQ35" s="406">
        <v>5</v>
      </c>
      <c r="AR35" s="442" t="s">
        <v>279</v>
      </c>
      <c r="AS35" s="419">
        <v>0.00034722222222222224</v>
      </c>
      <c r="AT35" s="435">
        <v>110</v>
      </c>
      <c r="AU35" s="95">
        <f>VLOOKUP($AT35,мандатка!$S:$AC,2,FALSE)</f>
        <v>112</v>
      </c>
      <c r="AV35" s="388">
        <f>AP35</f>
        <v>0</v>
      </c>
      <c r="AW35" s="96">
        <f t="shared" si="0"/>
        <v>0.3</v>
      </c>
      <c r="AX35" s="384">
        <f>AQ35</f>
        <v>5</v>
      </c>
      <c r="AY35" s="448">
        <f>AO35</f>
        <v>-111</v>
      </c>
      <c r="AZ35" s="428">
        <f>AP35</f>
        <v>0</v>
      </c>
    </row>
    <row r="36" spans="1:52" ht="12.75">
      <c r="A36" s="407"/>
      <c r="B36" s="235" t="str">
        <f>VLOOKUP($AU36,мандатка!$B:$Z,3,FALSE)</f>
        <v>Коваленко Віталій</v>
      </c>
      <c r="C36" s="263">
        <f>VLOOKUP($AU36,мандатка!$B:$Z,4,FALSE)</f>
        <v>1999</v>
      </c>
      <c r="D36" s="235" t="str">
        <f>VLOOKUP($AU36,мандатка!$B:$Z,5,FALSE)</f>
        <v>I юн</v>
      </c>
      <c r="E36" s="485"/>
      <c r="F36" s="386"/>
      <c r="G36" s="414"/>
      <c r="H36" s="401"/>
      <c r="I36" s="407"/>
      <c r="J36" s="407"/>
      <c r="K36" s="407"/>
      <c r="L36" s="407"/>
      <c r="M36" s="407"/>
      <c r="N36" s="407"/>
      <c r="O36" s="407"/>
      <c r="P36" s="407"/>
      <c r="Q36" s="407"/>
      <c r="R36" s="407"/>
      <c r="S36" s="407"/>
      <c r="T36" s="407"/>
      <c r="U36" s="433"/>
      <c r="V36" s="433"/>
      <c r="W36" s="433"/>
      <c r="X36" s="433"/>
      <c r="Y36" s="433"/>
      <c r="Z36" s="433"/>
      <c r="AA36" s="433"/>
      <c r="AB36" s="444"/>
      <c r="AC36" s="444"/>
      <c r="AD36" s="433"/>
      <c r="AE36" s="433"/>
      <c r="AF36" s="433"/>
      <c r="AG36" s="401"/>
      <c r="AH36" s="401"/>
      <c r="AI36" s="401"/>
      <c r="AJ36" s="401"/>
      <c r="AK36" s="401"/>
      <c r="AL36" s="401"/>
      <c r="AM36" s="440"/>
      <c r="AN36" s="401"/>
      <c r="AO36" s="437"/>
      <c r="AP36" s="422"/>
      <c r="AQ36" s="407"/>
      <c r="AR36" s="395"/>
      <c r="AS36" s="419"/>
      <c r="AT36" s="435"/>
      <c r="AU36" s="95">
        <f>VLOOKUP($AT35,мандатка!$S:$AC,3,FALSE)</f>
        <v>113</v>
      </c>
      <c r="AV36" s="389"/>
      <c r="AW36" s="96">
        <f t="shared" si="0"/>
        <v>1</v>
      </c>
      <c r="AX36" s="384"/>
      <c r="AY36" s="448"/>
      <c r="AZ36" s="399"/>
    </row>
    <row r="37" spans="1:52" ht="12.75">
      <c r="A37" s="407"/>
      <c r="B37" s="235" t="str">
        <f>VLOOKUP($AU37,мандатка!$B:$Z,3,FALSE)</f>
        <v>Шепель Олег</v>
      </c>
      <c r="C37" s="263">
        <f>VLOOKUP($AU37,мандатка!$B:$Z,4,FALSE)</f>
        <v>1999</v>
      </c>
      <c r="D37" s="235" t="str">
        <f>VLOOKUP($AU37,мандатка!$B:$Z,5,FALSE)</f>
        <v>III юн</v>
      </c>
      <c r="E37" s="485"/>
      <c r="F37" s="386"/>
      <c r="G37" s="414"/>
      <c r="H37" s="401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33"/>
      <c r="V37" s="433"/>
      <c r="W37" s="433"/>
      <c r="X37" s="433"/>
      <c r="Y37" s="433"/>
      <c r="Z37" s="433"/>
      <c r="AA37" s="433"/>
      <c r="AB37" s="444"/>
      <c r="AC37" s="444"/>
      <c r="AD37" s="433"/>
      <c r="AE37" s="433"/>
      <c r="AF37" s="433"/>
      <c r="AG37" s="401"/>
      <c r="AH37" s="401"/>
      <c r="AI37" s="401"/>
      <c r="AJ37" s="401"/>
      <c r="AK37" s="401"/>
      <c r="AL37" s="401"/>
      <c r="AM37" s="440"/>
      <c r="AN37" s="401"/>
      <c r="AO37" s="437"/>
      <c r="AP37" s="422"/>
      <c r="AQ37" s="407"/>
      <c r="AR37" s="395"/>
      <c r="AS37" s="419"/>
      <c r="AT37" s="435"/>
      <c r="AU37" s="95">
        <f>VLOOKUP($AT35,мандатка!$S:$AC,4,FALSE)</f>
        <v>114</v>
      </c>
      <c r="AV37" s="389"/>
      <c r="AW37" s="96">
        <f t="shared" si="0"/>
        <v>0.1</v>
      </c>
      <c r="AX37" s="384"/>
      <c r="AY37" s="448"/>
      <c r="AZ37" s="399"/>
    </row>
    <row r="38" spans="1:52" ht="12.75">
      <c r="A38" s="407"/>
      <c r="B38" s="235" t="str">
        <f>VLOOKUP($AU38,мандатка!$B:$Z,3,FALSE)</f>
        <v>Дубіненко Анжеліка</v>
      </c>
      <c r="C38" s="263">
        <f>VLOOKUP($AU38,мандатка!$B:$Z,4,FALSE)</f>
        <v>1998</v>
      </c>
      <c r="D38" s="235" t="str">
        <f>VLOOKUP($AU38,мандатка!$B:$Z,5,FALSE)</f>
        <v>II</v>
      </c>
      <c r="E38" s="485"/>
      <c r="F38" s="386"/>
      <c r="G38" s="414"/>
      <c r="H38" s="401"/>
      <c r="I38" s="407"/>
      <c r="J38" s="407"/>
      <c r="K38" s="407"/>
      <c r="L38" s="407"/>
      <c r="M38" s="407"/>
      <c r="N38" s="407"/>
      <c r="O38" s="407"/>
      <c r="P38" s="407"/>
      <c r="Q38" s="407"/>
      <c r="R38" s="407"/>
      <c r="S38" s="407"/>
      <c r="T38" s="407"/>
      <c r="U38" s="433"/>
      <c r="V38" s="433"/>
      <c r="W38" s="433"/>
      <c r="X38" s="433"/>
      <c r="Y38" s="433"/>
      <c r="Z38" s="433"/>
      <c r="AA38" s="433"/>
      <c r="AB38" s="444"/>
      <c r="AC38" s="444"/>
      <c r="AD38" s="433"/>
      <c r="AE38" s="433"/>
      <c r="AF38" s="433"/>
      <c r="AG38" s="401"/>
      <c r="AH38" s="401"/>
      <c r="AI38" s="401"/>
      <c r="AJ38" s="401"/>
      <c r="AK38" s="401"/>
      <c r="AL38" s="401"/>
      <c r="AM38" s="440"/>
      <c r="AN38" s="401"/>
      <c r="AO38" s="437"/>
      <c r="AP38" s="422"/>
      <c r="AQ38" s="407"/>
      <c r="AR38" s="395"/>
      <c r="AS38" s="419"/>
      <c r="AT38" s="435"/>
      <c r="AU38" s="95">
        <f>VLOOKUP($AT35,мандатка!$S:$AC,5,FALSE)</f>
        <v>116</v>
      </c>
      <c r="AV38" s="389"/>
      <c r="AW38" s="96">
        <f t="shared" si="0"/>
        <v>3</v>
      </c>
      <c r="AX38" s="384"/>
      <c r="AY38" s="448"/>
      <c r="AZ38" s="399"/>
    </row>
    <row r="39" spans="1:52" ht="12.75">
      <c r="A39" s="407"/>
      <c r="B39" s="235" t="str">
        <f>VLOOKUP($AU39,мандатка!$B:$Z,3,FALSE)</f>
        <v>Магомедова Анастасія</v>
      </c>
      <c r="C39" s="263">
        <f>VLOOKUP($AU39,мандатка!$B:$Z,4,FALSE)</f>
        <v>2000</v>
      </c>
      <c r="D39" s="235" t="str">
        <f>VLOOKUP($AU39,мандатка!$B:$Z,5,FALSE)</f>
        <v>I юн</v>
      </c>
      <c r="E39" s="485"/>
      <c r="F39" s="386"/>
      <c r="G39" s="414"/>
      <c r="H39" s="401"/>
      <c r="I39" s="407"/>
      <c r="J39" s="407"/>
      <c r="K39" s="407"/>
      <c r="L39" s="407"/>
      <c r="M39" s="407"/>
      <c r="N39" s="407"/>
      <c r="O39" s="407"/>
      <c r="P39" s="407"/>
      <c r="Q39" s="407"/>
      <c r="R39" s="407"/>
      <c r="S39" s="407"/>
      <c r="T39" s="407"/>
      <c r="U39" s="433"/>
      <c r="V39" s="433"/>
      <c r="W39" s="433"/>
      <c r="X39" s="433"/>
      <c r="Y39" s="433"/>
      <c r="Z39" s="433"/>
      <c r="AA39" s="433"/>
      <c r="AB39" s="444"/>
      <c r="AC39" s="444"/>
      <c r="AD39" s="433"/>
      <c r="AE39" s="433"/>
      <c r="AF39" s="433"/>
      <c r="AG39" s="401"/>
      <c r="AH39" s="401"/>
      <c r="AI39" s="401"/>
      <c r="AJ39" s="401"/>
      <c r="AK39" s="401"/>
      <c r="AL39" s="401"/>
      <c r="AM39" s="440"/>
      <c r="AN39" s="401"/>
      <c r="AO39" s="437"/>
      <c r="AP39" s="422"/>
      <c r="AQ39" s="407"/>
      <c r="AR39" s="395"/>
      <c r="AS39" s="419"/>
      <c r="AT39" s="435"/>
      <c r="AU39" s="95">
        <f>VLOOKUP($AT35,мандатка!$S:$AC,6,FALSE)</f>
        <v>118</v>
      </c>
      <c r="AV39" s="389"/>
      <c r="AW39" s="96">
        <f t="shared" si="0"/>
        <v>1</v>
      </c>
      <c r="AX39" s="384"/>
      <c r="AY39" s="448"/>
      <c r="AZ39" s="399"/>
    </row>
    <row r="40" spans="1:52" ht="12.75">
      <c r="A40" s="408"/>
      <c r="B40" s="235" t="str">
        <f>VLOOKUP($AU40,мандатка!$B:$Z,3,FALSE)</f>
        <v>Фєдєчко Ганна</v>
      </c>
      <c r="C40" s="263">
        <f>VLOOKUP($AU40,мандатка!$B:$Z,4,FALSE)</f>
        <v>1999</v>
      </c>
      <c r="D40" s="235" t="str">
        <f>VLOOKUP($AU40,мандатка!$B:$Z,5,FALSE)</f>
        <v>I юн</v>
      </c>
      <c r="E40" s="486"/>
      <c r="F40" s="387"/>
      <c r="G40" s="415"/>
      <c r="H40" s="402"/>
      <c r="I40" s="408"/>
      <c r="J40" s="408"/>
      <c r="K40" s="408"/>
      <c r="L40" s="408"/>
      <c r="M40" s="408"/>
      <c r="N40" s="408"/>
      <c r="O40" s="408"/>
      <c r="P40" s="408"/>
      <c r="Q40" s="408"/>
      <c r="R40" s="408"/>
      <c r="S40" s="408"/>
      <c r="T40" s="408"/>
      <c r="U40" s="433"/>
      <c r="V40" s="433"/>
      <c r="W40" s="433"/>
      <c r="X40" s="433"/>
      <c r="Y40" s="433"/>
      <c r="Z40" s="433"/>
      <c r="AA40" s="433"/>
      <c r="AB40" s="445"/>
      <c r="AC40" s="445"/>
      <c r="AD40" s="433"/>
      <c r="AE40" s="433"/>
      <c r="AF40" s="433"/>
      <c r="AG40" s="402"/>
      <c r="AH40" s="402"/>
      <c r="AI40" s="402"/>
      <c r="AJ40" s="402"/>
      <c r="AK40" s="402"/>
      <c r="AL40" s="402"/>
      <c r="AM40" s="441"/>
      <c r="AN40" s="402"/>
      <c r="AO40" s="438"/>
      <c r="AP40" s="423"/>
      <c r="AQ40" s="408"/>
      <c r="AR40" s="396"/>
      <c r="AS40" s="419"/>
      <c r="AT40" s="435"/>
      <c r="AU40" s="95">
        <f>VLOOKUP($AT35,мандатка!$S:$AC,7,FALSE)</f>
        <v>115</v>
      </c>
      <c r="AV40" s="390"/>
      <c r="AW40" s="96">
        <f t="shared" si="0"/>
        <v>1</v>
      </c>
      <c r="AX40" s="384"/>
      <c r="AY40" s="448"/>
      <c r="AZ40" s="399"/>
    </row>
    <row r="41" spans="1:52" ht="12.75">
      <c r="A41" s="406">
        <v>2</v>
      </c>
      <c r="B41" s="235" t="str">
        <f>VLOOKUP($AU41,мандатка!$B:$Z,3,FALSE)</f>
        <v>Гребеннік Костянтин</v>
      </c>
      <c r="C41" s="263">
        <f>VLOOKUP($AU41,мандатка!$B:$Z,4,FALSE)</f>
        <v>1998</v>
      </c>
      <c r="D41" s="235" t="str">
        <f>VLOOKUP($AU41,мандатка!$B:$Z,5,FALSE)</f>
        <v>III</v>
      </c>
      <c r="E41" s="484" t="str">
        <f>VLOOKUP($AT41,мандатка!$B:$Z,3,FALSE)</f>
        <v>Сумський ОЦПО та РТМ</v>
      </c>
      <c r="F41" s="385" t="str">
        <f>VLOOKUP($AT41,мандатка!$B:$Z,7,FALSE)</f>
        <v>Сумська</v>
      </c>
      <c r="G41" s="413">
        <f>SUM(AW41:AW46)/6*4</f>
        <v>4</v>
      </c>
      <c r="H41" s="400"/>
      <c r="I41" s="409">
        <v>32</v>
      </c>
      <c r="J41" s="406">
        <v>0</v>
      </c>
      <c r="K41" s="409">
        <v>21</v>
      </c>
      <c r="L41" s="409">
        <v>21</v>
      </c>
      <c r="M41" s="406"/>
      <c r="N41" s="406">
        <v>15</v>
      </c>
      <c r="O41" s="409">
        <v>26</v>
      </c>
      <c r="P41" s="409">
        <v>35</v>
      </c>
      <c r="Q41" s="406">
        <v>6</v>
      </c>
      <c r="R41" s="409">
        <v>21</v>
      </c>
      <c r="S41" s="406"/>
      <c r="T41" s="406"/>
      <c r="U41" s="433">
        <v>31</v>
      </c>
      <c r="V41" s="433">
        <v>0</v>
      </c>
      <c r="W41" s="433">
        <v>118</v>
      </c>
      <c r="X41" s="433">
        <v>3</v>
      </c>
      <c r="Y41" s="433">
        <v>18</v>
      </c>
      <c r="Z41" s="433">
        <v>9</v>
      </c>
      <c r="AA41" s="433">
        <v>89</v>
      </c>
      <c r="AB41" s="443">
        <v>31</v>
      </c>
      <c r="AC41" s="443"/>
      <c r="AD41" s="433">
        <v>8</v>
      </c>
      <c r="AE41" s="433"/>
      <c r="AF41" s="433"/>
      <c r="AG41" s="400"/>
      <c r="AH41" s="400"/>
      <c r="AI41" s="400"/>
      <c r="AJ41" s="400"/>
      <c r="AK41" s="400"/>
      <c r="AL41" s="400"/>
      <c r="AM41" s="439">
        <f>SUM(I41:T46)</f>
        <v>177</v>
      </c>
      <c r="AN41" s="400">
        <f>SUM(U41:AF46)</f>
        <v>307</v>
      </c>
      <c r="AO41" s="436">
        <f>AM41-AN41</f>
        <v>-130</v>
      </c>
      <c r="AP41" s="421"/>
      <c r="AQ41" s="409">
        <v>6</v>
      </c>
      <c r="AR41" s="442" t="s">
        <v>279</v>
      </c>
      <c r="AS41" s="419">
        <v>0.00034722222222222224</v>
      </c>
      <c r="AT41" s="435">
        <v>120</v>
      </c>
      <c r="AU41" s="95">
        <f>VLOOKUP($AT41,мандатка!$S:$AC,2,FALSE)</f>
        <v>121</v>
      </c>
      <c r="AV41" s="388">
        <f>AP41</f>
        <v>0</v>
      </c>
      <c r="AW41" s="96">
        <f t="shared" si="0"/>
        <v>1</v>
      </c>
      <c r="AX41" s="384">
        <f>AQ41</f>
        <v>6</v>
      </c>
      <c r="AY41" s="448">
        <f>AO41</f>
        <v>-130</v>
      </c>
      <c r="AZ41" s="428">
        <f>AP41</f>
        <v>0</v>
      </c>
    </row>
    <row r="42" spans="1:52" ht="12.75">
      <c r="A42" s="407"/>
      <c r="B42" s="235" t="str">
        <f>VLOOKUP($AU42,мандатка!$B:$Z,3,FALSE)</f>
        <v>Клипа Валентин</v>
      </c>
      <c r="C42" s="263">
        <f>VLOOKUP($AU42,мандатка!$B:$Z,4,FALSE)</f>
        <v>1999</v>
      </c>
      <c r="D42" s="235" t="str">
        <f>VLOOKUP($AU42,мандатка!$B:$Z,5,FALSE)</f>
        <v>III</v>
      </c>
      <c r="E42" s="485"/>
      <c r="F42" s="386"/>
      <c r="G42" s="414"/>
      <c r="H42" s="401"/>
      <c r="I42" s="407"/>
      <c r="J42" s="407"/>
      <c r="K42" s="407"/>
      <c r="L42" s="407"/>
      <c r="M42" s="407"/>
      <c r="N42" s="407"/>
      <c r="O42" s="407"/>
      <c r="P42" s="407"/>
      <c r="Q42" s="407"/>
      <c r="R42" s="407"/>
      <c r="S42" s="407"/>
      <c r="T42" s="407"/>
      <c r="U42" s="433"/>
      <c r="V42" s="433"/>
      <c r="W42" s="433"/>
      <c r="X42" s="433"/>
      <c r="Y42" s="433"/>
      <c r="Z42" s="433"/>
      <c r="AA42" s="433"/>
      <c r="AB42" s="444"/>
      <c r="AC42" s="444"/>
      <c r="AD42" s="433"/>
      <c r="AE42" s="433"/>
      <c r="AF42" s="433"/>
      <c r="AG42" s="401"/>
      <c r="AH42" s="401"/>
      <c r="AI42" s="401"/>
      <c r="AJ42" s="401"/>
      <c r="AK42" s="401"/>
      <c r="AL42" s="401"/>
      <c r="AM42" s="440"/>
      <c r="AN42" s="401"/>
      <c r="AO42" s="437"/>
      <c r="AP42" s="422"/>
      <c r="AQ42" s="407"/>
      <c r="AR42" s="395"/>
      <c r="AS42" s="419"/>
      <c r="AT42" s="435"/>
      <c r="AU42" s="95">
        <f>VLOOKUP($AT41,мандатка!$S:$AC,3,FALSE)</f>
        <v>122</v>
      </c>
      <c r="AV42" s="389"/>
      <c r="AW42" s="96">
        <f t="shared" si="0"/>
        <v>1</v>
      </c>
      <c r="AX42" s="384"/>
      <c r="AY42" s="448"/>
      <c r="AZ42" s="399"/>
    </row>
    <row r="43" spans="1:52" ht="12.75">
      <c r="A43" s="407"/>
      <c r="B43" s="235" t="str">
        <f>VLOOKUP($AU43,мандатка!$B:$Z,3,FALSE)</f>
        <v>Чубур Марина</v>
      </c>
      <c r="C43" s="263">
        <f>VLOOKUP($AU43,мандатка!$B:$Z,4,FALSE)</f>
        <v>1999</v>
      </c>
      <c r="D43" s="235" t="str">
        <f>VLOOKUP($AU43,мандатка!$B:$Z,5,FALSE)</f>
        <v>III</v>
      </c>
      <c r="E43" s="485"/>
      <c r="F43" s="386"/>
      <c r="G43" s="414"/>
      <c r="H43" s="401"/>
      <c r="I43" s="407"/>
      <c r="J43" s="407"/>
      <c r="K43" s="407"/>
      <c r="L43" s="407"/>
      <c r="M43" s="407"/>
      <c r="N43" s="407"/>
      <c r="O43" s="407"/>
      <c r="P43" s="407"/>
      <c r="Q43" s="407"/>
      <c r="R43" s="407"/>
      <c r="S43" s="407"/>
      <c r="T43" s="407"/>
      <c r="U43" s="433"/>
      <c r="V43" s="433"/>
      <c r="W43" s="433"/>
      <c r="X43" s="433"/>
      <c r="Y43" s="433"/>
      <c r="Z43" s="433"/>
      <c r="AA43" s="433"/>
      <c r="AB43" s="444"/>
      <c r="AC43" s="444"/>
      <c r="AD43" s="433"/>
      <c r="AE43" s="433"/>
      <c r="AF43" s="433"/>
      <c r="AG43" s="401"/>
      <c r="AH43" s="401"/>
      <c r="AI43" s="401"/>
      <c r="AJ43" s="401"/>
      <c r="AK43" s="401"/>
      <c r="AL43" s="401"/>
      <c r="AM43" s="440"/>
      <c r="AN43" s="401"/>
      <c r="AO43" s="437"/>
      <c r="AP43" s="422"/>
      <c r="AQ43" s="407"/>
      <c r="AR43" s="395"/>
      <c r="AS43" s="419"/>
      <c r="AT43" s="435"/>
      <c r="AU43" s="95">
        <f>VLOOKUP($AT41,мандатка!$S:$AC,4,FALSE)</f>
        <v>127</v>
      </c>
      <c r="AV43" s="389"/>
      <c r="AW43" s="96">
        <f t="shared" si="0"/>
        <v>1</v>
      </c>
      <c r="AX43" s="384"/>
      <c r="AY43" s="448"/>
      <c r="AZ43" s="399"/>
    </row>
    <row r="44" spans="1:52" ht="12.75">
      <c r="A44" s="407"/>
      <c r="B44" s="235" t="str">
        <f>VLOOKUP($AU44,мандатка!$B:$Z,3,FALSE)</f>
        <v>Черниш Іван</v>
      </c>
      <c r="C44" s="263">
        <f>VLOOKUP($AU44,мандатка!$B:$Z,4,FALSE)</f>
        <v>1998</v>
      </c>
      <c r="D44" s="235" t="str">
        <f>VLOOKUP($AU44,мандатка!$B:$Z,5,FALSE)</f>
        <v>III</v>
      </c>
      <c r="E44" s="485"/>
      <c r="F44" s="386"/>
      <c r="G44" s="414"/>
      <c r="H44" s="401"/>
      <c r="I44" s="407"/>
      <c r="J44" s="407"/>
      <c r="K44" s="407"/>
      <c r="L44" s="407"/>
      <c r="M44" s="407"/>
      <c r="N44" s="407"/>
      <c r="O44" s="407"/>
      <c r="P44" s="407"/>
      <c r="Q44" s="407"/>
      <c r="R44" s="407"/>
      <c r="S44" s="407"/>
      <c r="T44" s="407"/>
      <c r="U44" s="433"/>
      <c r="V44" s="433"/>
      <c r="W44" s="433"/>
      <c r="X44" s="433"/>
      <c r="Y44" s="433"/>
      <c r="Z44" s="433"/>
      <c r="AA44" s="433"/>
      <c r="AB44" s="444"/>
      <c r="AC44" s="444"/>
      <c r="AD44" s="433"/>
      <c r="AE44" s="433"/>
      <c r="AF44" s="433"/>
      <c r="AG44" s="401"/>
      <c r="AH44" s="401"/>
      <c r="AI44" s="401"/>
      <c r="AJ44" s="401"/>
      <c r="AK44" s="401"/>
      <c r="AL44" s="401"/>
      <c r="AM44" s="440"/>
      <c r="AN44" s="401"/>
      <c r="AO44" s="437"/>
      <c r="AP44" s="422"/>
      <c r="AQ44" s="407"/>
      <c r="AR44" s="395"/>
      <c r="AS44" s="419"/>
      <c r="AT44" s="435"/>
      <c r="AU44" s="95">
        <f>VLOOKUP($AT41,мандатка!$S:$AC,5,FALSE)</f>
        <v>124</v>
      </c>
      <c r="AV44" s="389"/>
      <c r="AW44" s="96">
        <f t="shared" si="0"/>
        <v>1</v>
      </c>
      <c r="AX44" s="384"/>
      <c r="AY44" s="448"/>
      <c r="AZ44" s="399"/>
    </row>
    <row r="45" spans="1:52" ht="12.75">
      <c r="A45" s="407"/>
      <c r="B45" s="235" t="str">
        <f>VLOOKUP($AU45,мандатка!$B:$Z,3,FALSE)</f>
        <v>Єременко Іван</v>
      </c>
      <c r="C45" s="263">
        <f>VLOOKUP($AU45,мандатка!$B:$Z,4,FALSE)</f>
        <v>1999</v>
      </c>
      <c r="D45" s="235" t="str">
        <f>VLOOKUP($AU45,мандатка!$B:$Z,5,FALSE)</f>
        <v>III</v>
      </c>
      <c r="E45" s="485"/>
      <c r="F45" s="386"/>
      <c r="G45" s="414"/>
      <c r="H45" s="401"/>
      <c r="I45" s="407"/>
      <c r="J45" s="407"/>
      <c r="K45" s="407"/>
      <c r="L45" s="407"/>
      <c r="M45" s="407"/>
      <c r="N45" s="407"/>
      <c r="O45" s="407"/>
      <c r="P45" s="407"/>
      <c r="Q45" s="407"/>
      <c r="R45" s="407"/>
      <c r="S45" s="407"/>
      <c r="T45" s="407"/>
      <c r="U45" s="433"/>
      <c r="V45" s="433"/>
      <c r="W45" s="433"/>
      <c r="X45" s="433"/>
      <c r="Y45" s="433"/>
      <c r="Z45" s="433"/>
      <c r="AA45" s="433"/>
      <c r="AB45" s="444"/>
      <c r="AC45" s="444"/>
      <c r="AD45" s="433"/>
      <c r="AE45" s="433"/>
      <c r="AF45" s="433"/>
      <c r="AG45" s="401"/>
      <c r="AH45" s="401"/>
      <c r="AI45" s="401"/>
      <c r="AJ45" s="401"/>
      <c r="AK45" s="401"/>
      <c r="AL45" s="401"/>
      <c r="AM45" s="440"/>
      <c r="AN45" s="401"/>
      <c r="AO45" s="437"/>
      <c r="AP45" s="422"/>
      <c r="AQ45" s="407"/>
      <c r="AR45" s="395"/>
      <c r="AS45" s="419"/>
      <c r="AT45" s="435"/>
      <c r="AU45" s="95">
        <f>VLOOKUP($AT41,мандатка!$S:$AC,6,FALSE)</f>
        <v>125</v>
      </c>
      <c r="AV45" s="389"/>
      <c r="AW45" s="96">
        <f t="shared" si="0"/>
        <v>1</v>
      </c>
      <c r="AX45" s="384"/>
      <c r="AY45" s="448"/>
      <c r="AZ45" s="399"/>
    </row>
    <row r="46" spans="1:52" ht="12.75">
      <c r="A46" s="408"/>
      <c r="B46" s="235" t="str">
        <f>VLOOKUP($AU46,мандатка!$B:$Z,3,FALSE)</f>
        <v>Лобачова Ксенія</v>
      </c>
      <c r="C46" s="263">
        <f>VLOOKUP($AU46,мандатка!$B:$Z,4,FALSE)</f>
        <v>1999</v>
      </c>
      <c r="D46" s="235" t="str">
        <f>VLOOKUP($AU46,мандатка!$B:$Z,5,FALSE)</f>
        <v>III</v>
      </c>
      <c r="E46" s="486"/>
      <c r="F46" s="387"/>
      <c r="G46" s="415"/>
      <c r="H46" s="402"/>
      <c r="I46" s="408"/>
      <c r="J46" s="408"/>
      <c r="K46" s="408"/>
      <c r="L46" s="408"/>
      <c r="M46" s="408"/>
      <c r="N46" s="408"/>
      <c r="O46" s="408"/>
      <c r="P46" s="408"/>
      <c r="Q46" s="408"/>
      <c r="R46" s="408"/>
      <c r="S46" s="408"/>
      <c r="T46" s="408"/>
      <c r="U46" s="433"/>
      <c r="V46" s="433"/>
      <c r="W46" s="433"/>
      <c r="X46" s="433"/>
      <c r="Y46" s="433"/>
      <c r="Z46" s="433"/>
      <c r="AA46" s="433"/>
      <c r="AB46" s="445"/>
      <c r="AC46" s="445"/>
      <c r="AD46" s="433"/>
      <c r="AE46" s="433"/>
      <c r="AF46" s="433"/>
      <c r="AG46" s="402"/>
      <c r="AH46" s="402"/>
      <c r="AI46" s="402"/>
      <c r="AJ46" s="402"/>
      <c r="AK46" s="402"/>
      <c r="AL46" s="402"/>
      <c r="AM46" s="441"/>
      <c r="AN46" s="402"/>
      <c r="AO46" s="438"/>
      <c r="AP46" s="423"/>
      <c r="AQ46" s="408"/>
      <c r="AR46" s="396"/>
      <c r="AS46" s="419"/>
      <c r="AT46" s="435"/>
      <c r="AU46" s="95">
        <f>VLOOKUP($AT41,мандатка!$S:$AC,7,FALSE)</f>
        <v>128</v>
      </c>
      <c r="AV46" s="390"/>
      <c r="AW46" s="96">
        <f t="shared" si="0"/>
        <v>1</v>
      </c>
      <c r="AX46" s="384"/>
      <c r="AY46" s="448"/>
      <c r="AZ46" s="399"/>
    </row>
    <row r="47" spans="1:52" ht="12.75">
      <c r="A47" s="406">
        <v>2</v>
      </c>
      <c r="B47" s="235" t="str">
        <f>VLOOKUP($AU47,мандатка!$B:$Z,3,FALSE)</f>
        <v>Чекалдін Владислав</v>
      </c>
      <c r="C47" s="263">
        <f>VLOOKUP($AU47,мандатка!$B:$Z,4,FALSE)</f>
        <v>2000</v>
      </c>
      <c r="D47" s="235" t="str">
        <f>VLOOKUP($AU47,мандатка!$B:$Z,5,FALSE)</f>
        <v>III</v>
      </c>
      <c r="E47" s="484" t="str">
        <f>VLOOKUP($AT47,мандатка!$B:$Z,3,FALSE)</f>
        <v>КЗ «ЦТКТУМ» ХОР-2 </v>
      </c>
      <c r="F47" s="385" t="str">
        <f>VLOOKUP($AT47,мандатка!$B:$Z,7,FALSE)</f>
        <v>Херсонська</v>
      </c>
      <c r="G47" s="413">
        <f>SUM(AW47:AW52)/6*4</f>
        <v>4</v>
      </c>
      <c r="H47" s="400"/>
      <c r="I47" s="409">
        <v>32</v>
      </c>
      <c r="J47" s="409">
        <v>8</v>
      </c>
      <c r="K47" s="409">
        <v>21</v>
      </c>
      <c r="L47" s="409">
        <v>21</v>
      </c>
      <c r="M47" s="406"/>
      <c r="N47" s="406">
        <v>15</v>
      </c>
      <c r="O47" s="409">
        <v>26</v>
      </c>
      <c r="P47" s="409">
        <v>35</v>
      </c>
      <c r="Q47" s="406">
        <v>6</v>
      </c>
      <c r="R47" s="409">
        <v>21</v>
      </c>
      <c r="S47" s="406"/>
      <c r="T47" s="406"/>
      <c r="U47" s="433">
        <v>0</v>
      </c>
      <c r="V47" s="433">
        <v>6</v>
      </c>
      <c r="W47" s="433">
        <v>140</v>
      </c>
      <c r="X47" s="433">
        <v>6</v>
      </c>
      <c r="Y47" s="433">
        <v>24</v>
      </c>
      <c r="Z47" s="433">
        <v>12</v>
      </c>
      <c r="AA47" s="433">
        <v>86</v>
      </c>
      <c r="AB47" s="443">
        <v>14</v>
      </c>
      <c r="AC47" s="443"/>
      <c r="AD47" s="433">
        <v>36</v>
      </c>
      <c r="AE47" s="433"/>
      <c r="AF47" s="433"/>
      <c r="AG47" s="400"/>
      <c r="AH47" s="400"/>
      <c r="AI47" s="400"/>
      <c r="AJ47" s="400"/>
      <c r="AK47" s="400"/>
      <c r="AL47" s="400">
        <v>10</v>
      </c>
      <c r="AM47" s="439">
        <f>SUM(I47:T52)</f>
        <v>185</v>
      </c>
      <c r="AN47" s="400">
        <f>SUM(U47:AL52)</f>
        <v>334</v>
      </c>
      <c r="AO47" s="436">
        <f>AM47-AN47</f>
        <v>-149</v>
      </c>
      <c r="AP47" s="421"/>
      <c r="AQ47" s="409" t="s">
        <v>171</v>
      </c>
      <c r="AR47" s="442" t="s">
        <v>279</v>
      </c>
      <c r="AS47" s="419">
        <v>0.00034722222222222224</v>
      </c>
      <c r="AT47" s="435">
        <v>160</v>
      </c>
      <c r="AU47" s="95">
        <f>VLOOKUP($AT47,мандатка!$S:$AC,2,FALSE)</f>
        <v>161</v>
      </c>
      <c r="AV47" s="388">
        <f>AP47</f>
        <v>0</v>
      </c>
      <c r="AW47" s="96">
        <f t="shared" si="0"/>
        <v>1</v>
      </c>
      <c r="AX47" s="384" t="str">
        <f>AQ47</f>
        <v>п/з</v>
      </c>
      <c r="AY47" s="448">
        <f>AO47</f>
        <v>-149</v>
      </c>
      <c r="AZ47" s="428">
        <f>AP47</f>
        <v>0</v>
      </c>
    </row>
    <row r="48" spans="1:52" ht="12.75">
      <c r="A48" s="407"/>
      <c r="B48" s="235" t="str">
        <f>VLOOKUP($AU48,мандатка!$B:$Z,3,FALSE)</f>
        <v>Пороскун Андрій</v>
      </c>
      <c r="C48" s="263">
        <f>VLOOKUP($AU48,мандатка!$B:$Z,4,FALSE)</f>
        <v>2000</v>
      </c>
      <c r="D48" s="235" t="str">
        <f>VLOOKUP($AU48,мандатка!$B:$Z,5,FALSE)</f>
        <v>III</v>
      </c>
      <c r="E48" s="485"/>
      <c r="F48" s="386"/>
      <c r="G48" s="414"/>
      <c r="H48" s="401"/>
      <c r="I48" s="407"/>
      <c r="J48" s="407"/>
      <c r="K48" s="407"/>
      <c r="L48" s="407"/>
      <c r="M48" s="407"/>
      <c r="N48" s="407"/>
      <c r="O48" s="407"/>
      <c r="P48" s="407"/>
      <c r="Q48" s="407"/>
      <c r="R48" s="407"/>
      <c r="S48" s="407"/>
      <c r="T48" s="407"/>
      <c r="U48" s="433"/>
      <c r="V48" s="433"/>
      <c r="W48" s="433"/>
      <c r="X48" s="433"/>
      <c r="Y48" s="433"/>
      <c r="Z48" s="433"/>
      <c r="AA48" s="433"/>
      <c r="AB48" s="444"/>
      <c r="AC48" s="444"/>
      <c r="AD48" s="433"/>
      <c r="AE48" s="433"/>
      <c r="AF48" s="433"/>
      <c r="AG48" s="401"/>
      <c r="AH48" s="401"/>
      <c r="AI48" s="401"/>
      <c r="AJ48" s="401"/>
      <c r="AK48" s="401"/>
      <c r="AL48" s="401"/>
      <c r="AM48" s="440"/>
      <c r="AN48" s="401"/>
      <c r="AO48" s="437"/>
      <c r="AP48" s="422"/>
      <c r="AQ48" s="407"/>
      <c r="AR48" s="395"/>
      <c r="AS48" s="419"/>
      <c r="AT48" s="435"/>
      <c r="AU48" s="95">
        <f>VLOOKUP($AT47,мандатка!$S:$AC,3,FALSE)</f>
        <v>162</v>
      </c>
      <c r="AV48" s="389"/>
      <c r="AW48" s="96">
        <f t="shared" si="0"/>
        <v>1</v>
      </c>
      <c r="AX48" s="384"/>
      <c r="AY48" s="448"/>
      <c r="AZ48" s="399"/>
    </row>
    <row r="49" spans="1:52" ht="12.75">
      <c r="A49" s="407"/>
      <c r="B49" s="235" t="str">
        <f>VLOOKUP($AU49,мандатка!$B:$Z,3,FALSE)</f>
        <v>Дідушок Леонід</v>
      </c>
      <c r="C49" s="263">
        <f>VLOOKUP($AU49,мандатка!$B:$Z,4,FALSE)</f>
        <v>2000</v>
      </c>
      <c r="D49" s="235" t="str">
        <f>VLOOKUP($AU49,мандатка!$B:$Z,5,FALSE)</f>
        <v>I юн</v>
      </c>
      <c r="E49" s="485"/>
      <c r="F49" s="386"/>
      <c r="G49" s="414"/>
      <c r="H49" s="401"/>
      <c r="I49" s="407"/>
      <c r="J49" s="407"/>
      <c r="K49" s="407"/>
      <c r="L49" s="407"/>
      <c r="M49" s="407"/>
      <c r="N49" s="407"/>
      <c r="O49" s="407"/>
      <c r="P49" s="407"/>
      <c r="Q49" s="407"/>
      <c r="R49" s="407"/>
      <c r="S49" s="407"/>
      <c r="T49" s="407"/>
      <c r="U49" s="433"/>
      <c r="V49" s="433"/>
      <c r="W49" s="433"/>
      <c r="X49" s="433"/>
      <c r="Y49" s="433"/>
      <c r="Z49" s="433"/>
      <c r="AA49" s="433"/>
      <c r="AB49" s="444"/>
      <c r="AC49" s="444"/>
      <c r="AD49" s="433"/>
      <c r="AE49" s="433"/>
      <c r="AF49" s="433"/>
      <c r="AG49" s="401"/>
      <c r="AH49" s="401"/>
      <c r="AI49" s="401"/>
      <c r="AJ49" s="401"/>
      <c r="AK49" s="401"/>
      <c r="AL49" s="401"/>
      <c r="AM49" s="440"/>
      <c r="AN49" s="401"/>
      <c r="AO49" s="437"/>
      <c r="AP49" s="422"/>
      <c r="AQ49" s="407"/>
      <c r="AR49" s="395"/>
      <c r="AS49" s="419"/>
      <c r="AT49" s="435"/>
      <c r="AU49" s="95">
        <f>VLOOKUP($AT47,мандатка!$S:$AC,4,FALSE)</f>
        <v>163</v>
      </c>
      <c r="AV49" s="389"/>
      <c r="AW49" s="96">
        <f t="shared" si="0"/>
        <v>1</v>
      </c>
      <c r="AX49" s="384"/>
      <c r="AY49" s="448"/>
      <c r="AZ49" s="399"/>
    </row>
    <row r="50" spans="1:52" ht="12.75">
      <c r="A50" s="407"/>
      <c r="B50" s="235" t="str">
        <f>VLOOKUP($AU50,мандатка!$B:$Z,3,FALSE)</f>
        <v>Степанов Микита</v>
      </c>
      <c r="C50" s="263">
        <f>VLOOKUP($AU50,мандатка!$B:$Z,4,FALSE)</f>
        <v>2000</v>
      </c>
      <c r="D50" s="235" t="str">
        <f>VLOOKUP($AU50,мандатка!$B:$Z,5,FALSE)</f>
        <v>III</v>
      </c>
      <c r="E50" s="485"/>
      <c r="F50" s="386"/>
      <c r="G50" s="414"/>
      <c r="H50" s="401"/>
      <c r="I50" s="407"/>
      <c r="J50" s="407"/>
      <c r="K50" s="407"/>
      <c r="L50" s="407"/>
      <c r="M50" s="407"/>
      <c r="N50" s="407"/>
      <c r="O50" s="407"/>
      <c r="P50" s="407"/>
      <c r="Q50" s="407"/>
      <c r="R50" s="407"/>
      <c r="S50" s="407"/>
      <c r="T50" s="407"/>
      <c r="U50" s="433"/>
      <c r="V50" s="433"/>
      <c r="W50" s="433"/>
      <c r="X50" s="433"/>
      <c r="Y50" s="433"/>
      <c r="Z50" s="433"/>
      <c r="AA50" s="433"/>
      <c r="AB50" s="444"/>
      <c r="AC50" s="444"/>
      <c r="AD50" s="433"/>
      <c r="AE50" s="433"/>
      <c r="AF50" s="433"/>
      <c r="AG50" s="401"/>
      <c r="AH50" s="401"/>
      <c r="AI50" s="401"/>
      <c r="AJ50" s="401"/>
      <c r="AK50" s="401"/>
      <c r="AL50" s="401"/>
      <c r="AM50" s="440"/>
      <c r="AN50" s="401"/>
      <c r="AO50" s="437"/>
      <c r="AP50" s="422"/>
      <c r="AQ50" s="407"/>
      <c r="AR50" s="395"/>
      <c r="AS50" s="419"/>
      <c r="AT50" s="435"/>
      <c r="AU50" s="95">
        <f>VLOOKUP($AT47,мандатка!$S:$AC,5,FALSE)</f>
        <v>164</v>
      </c>
      <c r="AV50" s="389"/>
      <c r="AW50" s="96">
        <f t="shared" si="0"/>
        <v>1</v>
      </c>
      <c r="AX50" s="384"/>
      <c r="AY50" s="448"/>
      <c r="AZ50" s="399"/>
    </row>
    <row r="51" spans="1:52" ht="12.75">
      <c r="A51" s="407"/>
      <c r="B51" s="235" t="str">
        <f>VLOOKUP($AU51,мандатка!$B:$Z,3,FALSE)</f>
        <v>Мельніченко Андрій</v>
      </c>
      <c r="C51" s="263">
        <f>VLOOKUP($AU51,мандатка!$B:$Z,4,FALSE)</f>
        <v>2001</v>
      </c>
      <c r="D51" s="235" t="str">
        <f>VLOOKUP($AU51,мандатка!$B:$Z,5,FALSE)</f>
        <v>III</v>
      </c>
      <c r="E51" s="485"/>
      <c r="F51" s="386"/>
      <c r="G51" s="414"/>
      <c r="H51" s="401"/>
      <c r="I51" s="407"/>
      <c r="J51" s="407"/>
      <c r="K51" s="407"/>
      <c r="L51" s="407"/>
      <c r="M51" s="407"/>
      <c r="N51" s="407"/>
      <c r="O51" s="407"/>
      <c r="P51" s="407"/>
      <c r="Q51" s="407"/>
      <c r="R51" s="407"/>
      <c r="S51" s="407"/>
      <c r="T51" s="407"/>
      <c r="U51" s="433"/>
      <c r="V51" s="433"/>
      <c r="W51" s="433"/>
      <c r="X51" s="433"/>
      <c r="Y51" s="433"/>
      <c r="Z51" s="433"/>
      <c r="AA51" s="433"/>
      <c r="AB51" s="444"/>
      <c r="AC51" s="444"/>
      <c r="AD51" s="433"/>
      <c r="AE51" s="433"/>
      <c r="AF51" s="433"/>
      <c r="AG51" s="401"/>
      <c r="AH51" s="401"/>
      <c r="AI51" s="401"/>
      <c r="AJ51" s="401"/>
      <c r="AK51" s="401"/>
      <c r="AL51" s="401"/>
      <c r="AM51" s="440"/>
      <c r="AN51" s="401"/>
      <c r="AO51" s="437"/>
      <c r="AP51" s="422"/>
      <c r="AQ51" s="407"/>
      <c r="AR51" s="395"/>
      <c r="AS51" s="419"/>
      <c r="AT51" s="435"/>
      <c r="AU51" s="95">
        <f>VLOOKUP($AT47,мандатка!$S:$AC,6,FALSE)</f>
        <v>165</v>
      </c>
      <c r="AV51" s="389"/>
      <c r="AW51" s="96">
        <f t="shared" si="0"/>
        <v>1</v>
      </c>
      <c r="AX51" s="384"/>
      <c r="AY51" s="448"/>
      <c r="AZ51" s="399"/>
    </row>
    <row r="52" spans="1:52" ht="12.75">
      <c r="A52" s="408"/>
      <c r="B52" s="235" t="str">
        <f>VLOOKUP($AU52,мандатка!$B:$Z,3,FALSE)</f>
        <v>Грязєв Богдан</v>
      </c>
      <c r="C52" s="263">
        <f>VLOOKUP($AU52,мандатка!$B:$Z,4,FALSE)</f>
        <v>2001</v>
      </c>
      <c r="D52" s="235" t="str">
        <f>VLOOKUP($AU52,мандатка!$B:$Z,5,FALSE)</f>
        <v>III</v>
      </c>
      <c r="E52" s="486"/>
      <c r="F52" s="387"/>
      <c r="G52" s="415"/>
      <c r="H52" s="402"/>
      <c r="I52" s="408"/>
      <c r="J52" s="408"/>
      <c r="K52" s="408"/>
      <c r="L52" s="408"/>
      <c r="M52" s="408"/>
      <c r="N52" s="408"/>
      <c r="O52" s="408"/>
      <c r="P52" s="408"/>
      <c r="Q52" s="408"/>
      <c r="R52" s="408"/>
      <c r="S52" s="408"/>
      <c r="T52" s="408"/>
      <c r="U52" s="433"/>
      <c r="V52" s="433"/>
      <c r="W52" s="433"/>
      <c r="X52" s="433"/>
      <c r="Y52" s="433"/>
      <c r="Z52" s="433"/>
      <c r="AA52" s="433"/>
      <c r="AB52" s="445"/>
      <c r="AC52" s="445"/>
      <c r="AD52" s="433"/>
      <c r="AE52" s="433"/>
      <c r="AF52" s="433"/>
      <c r="AG52" s="402"/>
      <c r="AH52" s="402"/>
      <c r="AI52" s="402"/>
      <c r="AJ52" s="402"/>
      <c r="AK52" s="402"/>
      <c r="AL52" s="402"/>
      <c r="AM52" s="441"/>
      <c r="AN52" s="402"/>
      <c r="AO52" s="438"/>
      <c r="AP52" s="423"/>
      <c r="AQ52" s="408"/>
      <c r="AR52" s="396"/>
      <c r="AS52" s="419"/>
      <c r="AT52" s="435"/>
      <c r="AU52" s="95">
        <f>VLOOKUP($AT47,мандатка!$S:$AC,7,FALSE)</f>
        <v>166</v>
      </c>
      <c r="AV52" s="390"/>
      <c r="AW52" s="96">
        <f t="shared" si="0"/>
        <v>1</v>
      </c>
      <c r="AX52" s="384"/>
      <c r="AY52" s="448"/>
      <c r="AZ52" s="399"/>
    </row>
    <row r="53" spans="1:52" ht="12.75">
      <c r="A53" s="406">
        <v>2</v>
      </c>
      <c r="B53" s="235" t="str">
        <f>VLOOKUP($AU53,мандатка!$B:$Z,3,FALSE)</f>
        <v>Осадчий Єгор </v>
      </c>
      <c r="C53" s="263">
        <f>VLOOKUP($AU53,мандатка!$B:$Z,4,FALSE)</f>
        <v>1999</v>
      </c>
      <c r="D53" s="235" t="str">
        <f>VLOOKUP($AU53,мандатка!$B:$Z,5,FALSE)</f>
        <v>III</v>
      </c>
      <c r="E53" s="484" t="str">
        <f>VLOOKUP($AT53,мандатка!$B:$Z,3,FALSE)</f>
        <v>Кіровоградська область</v>
      </c>
      <c r="F53" s="385" t="str">
        <f>VLOOKUP($AT53,мандатка!$B:$Z,7,FALSE)</f>
        <v>Кіровоградська</v>
      </c>
      <c r="G53" s="413">
        <f>SUM(AW53:AW58)/6*4</f>
        <v>0.9333333333333336</v>
      </c>
      <c r="H53" s="400"/>
      <c r="I53" s="409">
        <v>15</v>
      </c>
      <c r="J53" s="406">
        <v>0</v>
      </c>
      <c r="K53" s="409">
        <v>21</v>
      </c>
      <c r="L53" s="409">
        <v>21</v>
      </c>
      <c r="M53" s="406"/>
      <c r="N53" s="406">
        <v>15</v>
      </c>
      <c r="O53" s="409">
        <v>26</v>
      </c>
      <c r="P53" s="409">
        <v>35</v>
      </c>
      <c r="Q53" s="406">
        <v>6</v>
      </c>
      <c r="R53" s="409">
        <v>10</v>
      </c>
      <c r="S53" s="406"/>
      <c r="T53" s="406"/>
      <c r="U53" s="433">
        <v>4</v>
      </c>
      <c r="V53" s="433">
        <v>0</v>
      </c>
      <c r="W53" s="433">
        <v>141</v>
      </c>
      <c r="X53" s="433">
        <v>6</v>
      </c>
      <c r="Y53" s="433">
        <v>30</v>
      </c>
      <c r="Z53" s="433">
        <v>9</v>
      </c>
      <c r="AA53" s="433">
        <v>69</v>
      </c>
      <c r="AB53" s="443">
        <v>40</v>
      </c>
      <c r="AC53" s="443"/>
      <c r="AD53" s="433">
        <v>1</v>
      </c>
      <c r="AE53" s="433"/>
      <c r="AF53" s="433"/>
      <c r="AG53" s="400"/>
      <c r="AH53" s="400"/>
      <c r="AI53" s="400"/>
      <c r="AJ53" s="400"/>
      <c r="AK53" s="400"/>
      <c r="AL53" s="400"/>
      <c r="AM53" s="439">
        <f>SUM(I53:T58)</f>
        <v>149</v>
      </c>
      <c r="AN53" s="400">
        <f>SUM(U53:AF58)</f>
        <v>300</v>
      </c>
      <c r="AO53" s="436">
        <f>AM53-AN53</f>
        <v>-151</v>
      </c>
      <c r="AP53" s="421"/>
      <c r="AQ53" s="409">
        <v>7</v>
      </c>
      <c r="AR53" s="442" t="s">
        <v>279</v>
      </c>
      <c r="AS53" s="419">
        <v>0.00034722222222222224</v>
      </c>
      <c r="AT53" s="435">
        <v>200</v>
      </c>
      <c r="AU53" s="95">
        <f>VLOOKUP($AT53,мандатка!$S:$AC,2,FALSE)</f>
        <v>201</v>
      </c>
      <c r="AV53" s="388">
        <f>AP53</f>
        <v>0</v>
      </c>
      <c r="AW53" s="96">
        <f>IF($D53="МС",100,IF($D53="КМС",30,IF($D53="I",10,IF($D53="II",3,IF($D53="III",1,IF($D53="I юн",1,IF($D53="II юн",0.3,IF($D53="III BE10юн",0.1,0))))))))</f>
        <v>1</v>
      </c>
      <c r="AX53" s="384">
        <f>AQ53</f>
        <v>7</v>
      </c>
      <c r="AY53" s="448">
        <f>AO53</f>
        <v>-151</v>
      </c>
      <c r="AZ53" s="428">
        <f>AP53</f>
        <v>0</v>
      </c>
    </row>
    <row r="54" spans="1:52" ht="12.75">
      <c r="A54" s="407"/>
      <c r="B54" s="235" t="str">
        <f>VLOOKUP($AU54,мандатка!$B:$Z,3,FALSE)</f>
        <v>Рудник Данило</v>
      </c>
      <c r="C54" s="263">
        <f>VLOOKUP($AU54,мандатка!$B:$Z,4,FALSE)</f>
        <v>1999</v>
      </c>
      <c r="D54" s="235" t="str">
        <f>VLOOKUP($AU54,мандатка!$B:$Z,5,FALSE)</f>
        <v>III юн</v>
      </c>
      <c r="E54" s="485"/>
      <c r="F54" s="386"/>
      <c r="G54" s="414"/>
      <c r="H54" s="401"/>
      <c r="I54" s="407"/>
      <c r="J54" s="407"/>
      <c r="K54" s="407"/>
      <c r="L54" s="407"/>
      <c r="M54" s="407"/>
      <c r="N54" s="407"/>
      <c r="O54" s="407"/>
      <c r="P54" s="407"/>
      <c r="Q54" s="407"/>
      <c r="R54" s="407"/>
      <c r="S54" s="407"/>
      <c r="T54" s="407"/>
      <c r="U54" s="433"/>
      <c r="V54" s="433"/>
      <c r="W54" s="433"/>
      <c r="X54" s="433"/>
      <c r="Y54" s="433"/>
      <c r="Z54" s="433"/>
      <c r="AA54" s="433"/>
      <c r="AB54" s="444"/>
      <c r="AC54" s="444"/>
      <c r="AD54" s="433"/>
      <c r="AE54" s="433"/>
      <c r="AF54" s="433"/>
      <c r="AG54" s="401"/>
      <c r="AH54" s="401"/>
      <c r="AI54" s="401"/>
      <c r="AJ54" s="401"/>
      <c r="AK54" s="401"/>
      <c r="AL54" s="401"/>
      <c r="AM54" s="440"/>
      <c r="AN54" s="401"/>
      <c r="AO54" s="437"/>
      <c r="AP54" s="422"/>
      <c r="AQ54" s="407"/>
      <c r="AR54" s="395"/>
      <c r="AS54" s="419"/>
      <c r="AT54" s="435"/>
      <c r="AU54" s="95">
        <f>VLOOKUP($AT53,мандатка!$S:$AC,3,FALSE)</f>
        <v>202</v>
      </c>
      <c r="AV54" s="389"/>
      <c r="AW54" s="96">
        <f t="shared" si="0"/>
        <v>0.1</v>
      </c>
      <c r="AX54" s="384"/>
      <c r="AY54" s="448"/>
      <c r="AZ54" s="399"/>
    </row>
    <row r="55" spans="1:52" ht="12.75">
      <c r="A55" s="407"/>
      <c r="B55" s="235" t="str">
        <f>VLOOKUP($AU55,мандатка!$B:$Z,3,FALSE)</f>
        <v>Мамалига Данило</v>
      </c>
      <c r="C55" s="263">
        <f>VLOOKUP($AU55,мандатка!$B:$Z,4,FALSE)</f>
        <v>1999</v>
      </c>
      <c r="D55" s="235" t="str">
        <f>VLOOKUP($AU55,мандатка!$B:$Z,5,FALSE)</f>
        <v>III юн</v>
      </c>
      <c r="E55" s="485"/>
      <c r="F55" s="386"/>
      <c r="G55" s="414"/>
      <c r="H55" s="401"/>
      <c r="I55" s="407"/>
      <c r="J55" s="407"/>
      <c r="K55" s="407"/>
      <c r="L55" s="407"/>
      <c r="M55" s="407"/>
      <c r="N55" s="407"/>
      <c r="O55" s="407"/>
      <c r="P55" s="407"/>
      <c r="Q55" s="407"/>
      <c r="R55" s="407"/>
      <c r="S55" s="407"/>
      <c r="T55" s="407"/>
      <c r="U55" s="433"/>
      <c r="V55" s="433"/>
      <c r="W55" s="433"/>
      <c r="X55" s="433"/>
      <c r="Y55" s="433"/>
      <c r="Z55" s="433"/>
      <c r="AA55" s="433"/>
      <c r="AB55" s="444"/>
      <c r="AC55" s="444"/>
      <c r="AD55" s="433"/>
      <c r="AE55" s="433"/>
      <c r="AF55" s="433"/>
      <c r="AG55" s="401"/>
      <c r="AH55" s="401"/>
      <c r="AI55" s="401"/>
      <c r="AJ55" s="401"/>
      <c r="AK55" s="401"/>
      <c r="AL55" s="401"/>
      <c r="AM55" s="440"/>
      <c r="AN55" s="401"/>
      <c r="AO55" s="437"/>
      <c r="AP55" s="422"/>
      <c r="AQ55" s="407"/>
      <c r="AR55" s="395"/>
      <c r="AS55" s="419"/>
      <c r="AT55" s="435"/>
      <c r="AU55" s="95">
        <f>VLOOKUP($AT53,мандатка!$S:$AC,4,FALSE)</f>
        <v>203</v>
      </c>
      <c r="AV55" s="389"/>
      <c r="AW55" s="96">
        <f t="shared" si="0"/>
        <v>0.1</v>
      </c>
      <c r="AX55" s="384"/>
      <c r="AY55" s="448"/>
      <c r="AZ55" s="399"/>
    </row>
    <row r="56" spans="1:52" ht="12.75">
      <c r="A56" s="407"/>
      <c r="B56" s="235" t="str">
        <f>VLOOKUP($AU56,мандатка!$B:$Z,3,FALSE)</f>
        <v>Сидорова Аліса</v>
      </c>
      <c r="C56" s="263">
        <f>VLOOKUP($AU56,мандатка!$B:$Z,4,FALSE)</f>
        <v>2001</v>
      </c>
      <c r="D56" s="235">
        <f>VLOOKUP($AU56,мандатка!$B:$Z,5,FALSE)</f>
        <v>0</v>
      </c>
      <c r="E56" s="485"/>
      <c r="F56" s="386"/>
      <c r="G56" s="414"/>
      <c r="H56" s="401"/>
      <c r="I56" s="407"/>
      <c r="J56" s="407"/>
      <c r="K56" s="407"/>
      <c r="L56" s="407"/>
      <c r="M56" s="407"/>
      <c r="N56" s="407"/>
      <c r="O56" s="407"/>
      <c r="P56" s="407"/>
      <c r="Q56" s="407"/>
      <c r="R56" s="407"/>
      <c r="S56" s="407"/>
      <c r="T56" s="407"/>
      <c r="U56" s="433"/>
      <c r="V56" s="433"/>
      <c r="W56" s="433"/>
      <c r="X56" s="433"/>
      <c r="Y56" s="433"/>
      <c r="Z56" s="433"/>
      <c r="AA56" s="433"/>
      <c r="AB56" s="444"/>
      <c r="AC56" s="444"/>
      <c r="AD56" s="433"/>
      <c r="AE56" s="433"/>
      <c r="AF56" s="433"/>
      <c r="AG56" s="401"/>
      <c r="AH56" s="401"/>
      <c r="AI56" s="401"/>
      <c r="AJ56" s="401"/>
      <c r="AK56" s="401"/>
      <c r="AL56" s="401"/>
      <c r="AM56" s="440"/>
      <c r="AN56" s="401"/>
      <c r="AO56" s="437"/>
      <c r="AP56" s="422"/>
      <c r="AQ56" s="407"/>
      <c r="AR56" s="395"/>
      <c r="AS56" s="419"/>
      <c r="AT56" s="435"/>
      <c r="AU56" s="95">
        <f>VLOOKUP($AT53,мандатка!$S:$AC,5,FALSE)</f>
        <v>204</v>
      </c>
      <c r="AV56" s="389"/>
      <c r="AW56" s="96">
        <f t="shared" si="0"/>
        <v>0</v>
      </c>
      <c r="AX56" s="384"/>
      <c r="AY56" s="448"/>
      <c r="AZ56" s="399"/>
    </row>
    <row r="57" spans="1:52" ht="12.75">
      <c r="A57" s="407"/>
      <c r="B57" s="235" t="str">
        <f>VLOOKUP($AU57,мандатка!$B:$Z,3,FALSE)</f>
        <v>Гросу Ольга</v>
      </c>
      <c r="C57" s="263">
        <f>VLOOKUP($AU57,мандатка!$B:$Z,4,FALSE)</f>
        <v>2001</v>
      </c>
      <c r="D57" s="235" t="str">
        <f>VLOOKUP($AU57,мандатка!$B:$Z,5,FALSE)</f>
        <v>III юн</v>
      </c>
      <c r="E57" s="485"/>
      <c r="F57" s="386"/>
      <c r="G57" s="414"/>
      <c r="H57" s="401"/>
      <c r="I57" s="407"/>
      <c r="J57" s="407"/>
      <c r="K57" s="407"/>
      <c r="L57" s="407"/>
      <c r="M57" s="407"/>
      <c r="N57" s="407"/>
      <c r="O57" s="407"/>
      <c r="P57" s="407"/>
      <c r="Q57" s="407"/>
      <c r="R57" s="407"/>
      <c r="S57" s="407"/>
      <c r="T57" s="407"/>
      <c r="U57" s="433"/>
      <c r="V57" s="433"/>
      <c r="W57" s="433"/>
      <c r="X57" s="433"/>
      <c r="Y57" s="433"/>
      <c r="Z57" s="433"/>
      <c r="AA57" s="433"/>
      <c r="AB57" s="444"/>
      <c r="AC57" s="444"/>
      <c r="AD57" s="433"/>
      <c r="AE57" s="433"/>
      <c r="AF57" s="433"/>
      <c r="AG57" s="401"/>
      <c r="AH57" s="401"/>
      <c r="AI57" s="401"/>
      <c r="AJ57" s="401"/>
      <c r="AK57" s="401"/>
      <c r="AL57" s="401"/>
      <c r="AM57" s="440"/>
      <c r="AN57" s="401"/>
      <c r="AO57" s="437"/>
      <c r="AP57" s="422"/>
      <c r="AQ57" s="407"/>
      <c r="AR57" s="395"/>
      <c r="AS57" s="419"/>
      <c r="AT57" s="435"/>
      <c r="AU57" s="95">
        <f>VLOOKUP($AT53,мандатка!$S:$AC,6,FALSE)</f>
        <v>205</v>
      </c>
      <c r="AV57" s="389"/>
      <c r="AW57" s="96">
        <f t="shared" si="0"/>
        <v>0.1</v>
      </c>
      <c r="AX57" s="384"/>
      <c r="AY57" s="448"/>
      <c r="AZ57" s="399"/>
    </row>
    <row r="58" spans="1:52" ht="12.75">
      <c r="A58" s="408"/>
      <c r="B58" s="235" t="str">
        <f>VLOOKUP($AU58,мандатка!$B:$Z,3,FALSE)</f>
        <v>Киянченко Карина</v>
      </c>
      <c r="C58" s="263">
        <f>VLOOKUP($AU58,мандатка!$B:$Z,4,FALSE)</f>
        <v>1999</v>
      </c>
      <c r="D58" s="235" t="str">
        <f>VLOOKUP($AU58,мандатка!$B:$Z,5,FALSE)</f>
        <v>III юн</v>
      </c>
      <c r="E58" s="486"/>
      <c r="F58" s="387"/>
      <c r="G58" s="415"/>
      <c r="H58" s="402"/>
      <c r="I58" s="408"/>
      <c r="J58" s="408"/>
      <c r="K58" s="408"/>
      <c r="L58" s="408"/>
      <c r="M58" s="408"/>
      <c r="N58" s="408"/>
      <c r="O58" s="408"/>
      <c r="P58" s="408"/>
      <c r="Q58" s="408"/>
      <c r="R58" s="408"/>
      <c r="S58" s="408"/>
      <c r="T58" s="408"/>
      <c r="U58" s="433"/>
      <c r="V58" s="433"/>
      <c r="W58" s="433"/>
      <c r="X58" s="433"/>
      <c r="Y58" s="433"/>
      <c r="Z58" s="433"/>
      <c r="AA58" s="433"/>
      <c r="AB58" s="445"/>
      <c r="AC58" s="445"/>
      <c r="AD58" s="433"/>
      <c r="AE58" s="433"/>
      <c r="AF58" s="433"/>
      <c r="AG58" s="402"/>
      <c r="AH58" s="402"/>
      <c r="AI58" s="402"/>
      <c r="AJ58" s="402"/>
      <c r="AK58" s="402"/>
      <c r="AL58" s="402"/>
      <c r="AM58" s="441"/>
      <c r="AN58" s="402"/>
      <c r="AO58" s="438"/>
      <c r="AP58" s="423"/>
      <c r="AQ58" s="408"/>
      <c r="AR58" s="396"/>
      <c r="AS58" s="419"/>
      <c r="AT58" s="435"/>
      <c r="AU58" s="95">
        <f>VLOOKUP($AT53,мандатка!$S:$AC,7,FALSE)</f>
        <v>206</v>
      </c>
      <c r="AV58" s="390"/>
      <c r="AW58" s="96">
        <f t="shared" si="0"/>
        <v>0.1</v>
      </c>
      <c r="AX58" s="384"/>
      <c r="AY58" s="448"/>
      <c r="AZ58" s="399"/>
    </row>
    <row r="59" spans="1:52" ht="12.75">
      <c r="A59" s="406">
        <v>2</v>
      </c>
      <c r="B59" s="235" t="str">
        <f>VLOOKUP($AU59,мандатка!$B:$Z,3,FALSE)</f>
        <v>Шишко Каріна </v>
      </c>
      <c r="C59" s="263">
        <f>VLOOKUP($AU59,мандатка!$B:$Z,4,FALSE)</f>
        <v>1998</v>
      </c>
      <c r="D59" s="235" t="str">
        <f>VLOOKUP($AU59,мандатка!$B:$Z,5,FALSE)</f>
        <v>II</v>
      </c>
      <c r="E59" s="484" t="str">
        <f>VLOOKUP($AT59,мандатка!$B:$Z,3,FALSE)</f>
        <v>Харьківська область</v>
      </c>
      <c r="F59" s="385" t="str">
        <f>VLOOKUP($AT59,мандатка!$B:$Z,7,FALSE)</f>
        <v>Харьківська</v>
      </c>
      <c r="G59" s="413">
        <f>SUM(AW59:AW64)/6*4</f>
        <v>5.333333333333333</v>
      </c>
      <c r="H59" s="400"/>
      <c r="I59" s="409">
        <v>32</v>
      </c>
      <c r="J59" s="409">
        <v>8</v>
      </c>
      <c r="K59" s="409">
        <v>21</v>
      </c>
      <c r="L59" s="409">
        <v>38</v>
      </c>
      <c r="M59" s="406"/>
      <c r="N59" s="406"/>
      <c r="O59" s="409" t="s">
        <v>266</v>
      </c>
      <c r="P59" s="409">
        <v>50</v>
      </c>
      <c r="Q59" s="406">
        <v>6</v>
      </c>
      <c r="R59" s="409">
        <v>21</v>
      </c>
      <c r="S59" s="406"/>
      <c r="T59" s="406"/>
      <c r="U59" s="433">
        <v>3</v>
      </c>
      <c r="V59" s="433">
        <v>7</v>
      </c>
      <c r="W59" s="433">
        <v>126</v>
      </c>
      <c r="X59" s="433">
        <v>5</v>
      </c>
      <c r="Y59" s="433">
        <v>18</v>
      </c>
      <c r="Z59" s="433"/>
      <c r="AA59" s="433">
        <v>0</v>
      </c>
      <c r="AB59" s="443">
        <v>1</v>
      </c>
      <c r="AC59" s="443"/>
      <c r="AD59" s="433">
        <v>41</v>
      </c>
      <c r="AE59" s="433"/>
      <c r="AF59" s="433"/>
      <c r="AG59" s="400"/>
      <c r="AH59" s="400"/>
      <c r="AI59" s="400"/>
      <c r="AJ59" s="400"/>
      <c r="AK59" s="400"/>
      <c r="AL59" s="449" t="s">
        <v>280</v>
      </c>
      <c r="AM59" s="439">
        <f>SUM(I59:T64)</f>
        <v>176</v>
      </c>
      <c r="AN59" s="400">
        <f>SUM(U59:AF64)</f>
        <v>201</v>
      </c>
      <c r="AO59" s="436">
        <f>AM59-AN59</f>
        <v>-25</v>
      </c>
      <c r="AP59" s="421"/>
      <c r="AQ59" s="409">
        <v>8</v>
      </c>
      <c r="AR59" s="442"/>
      <c r="AS59" s="419">
        <v>0.00034722222222222224</v>
      </c>
      <c r="AT59" s="435">
        <v>150</v>
      </c>
      <c r="AU59" s="95">
        <f>VLOOKUP($AT59,мандатка!$S:$AC,2,FALSE)</f>
        <v>158</v>
      </c>
      <c r="AV59" s="388">
        <f>AP59</f>
        <v>0</v>
      </c>
      <c r="AW59" s="96">
        <f t="shared" si="0"/>
        <v>3</v>
      </c>
      <c r="AX59" s="384">
        <f>AQ59</f>
        <v>8</v>
      </c>
      <c r="AY59" s="448">
        <f>AO59</f>
        <v>-25</v>
      </c>
      <c r="AZ59" s="428">
        <f>AP59</f>
        <v>0</v>
      </c>
    </row>
    <row r="60" spans="1:52" ht="12.75">
      <c r="A60" s="407"/>
      <c r="B60" s="235" t="str">
        <f>VLOOKUP($AU60,мандатка!$B:$Z,3,FALSE)</f>
        <v>Шевченко Маргарита</v>
      </c>
      <c r="C60" s="263">
        <f>VLOOKUP($AU60,мандатка!$B:$Z,4,FALSE)</f>
        <v>1999</v>
      </c>
      <c r="D60" s="235" t="str">
        <f>VLOOKUP($AU60,мандатка!$B:$Z,5,FALSE)</f>
        <v>III</v>
      </c>
      <c r="E60" s="485"/>
      <c r="F60" s="386"/>
      <c r="G60" s="414"/>
      <c r="H60" s="401"/>
      <c r="I60" s="407"/>
      <c r="J60" s="407"/>
      <c r="K60" s="407"/>
      <c r="L60" s="407"/>
      <c r="M60" s="407"/>
      <c r="N60" s="407"/>
      <c r="O60" s="407"/>
      <c r="P60" s="407"/>
      <c r="Q60" s="407"/>
      <c r="R60" s="407"/>
      <c r="S60" s="407"/>
      <c r="T60" s="407"/>
      <c r="U60" s="433"/>
      <c r="V60" s="433"/>
      <c r="W60" s="433"/>
      <c r="X60" s="433"/>
      <c r="Y60" s="433"/>
      <c r="Z60" s="433"/>
      <c r="AA60" s="433"/>
      <c r="AB60" s="444"/>
      <c r="AC60" s="444"/>
      <c r="AD60" s="433"/>
      <c r="AE60" s="433"/>
      <c r="AF60" s="433"/>
      <c r="AG60" s="401"/>
      <c r="AH60" s="401"/>
      <c r="AI60" s="401"/>
      <c r="AJ60" s="401"/>
      <c r="AK60" s="401"/>
      <c r="AL60" s="401"/>
      <c r="AM60" s="440"/>
      <c r="AN60" s="401"/>
      <c r="AO60" s="437"/>
      <c r="AP60" s="422"/>
      <c r="AQ60" s="407"/>
      <c r="AR60" s="395"/>
      <c r="AS60" s="419"/>
      <c r="AT60" s="435"/>
      <c r="AU60" s="95">
        <f>VLOOKUP($AT59,мандатка!$S:$AC,3,FALSE)</f>
        <v>155</v>
      </c>
      <c r="AV60" s="389"/>
      <c r="AW60" s="96">
        <f t="shared" si="0"/>
        <v>1</v>
      </c>
      <c r="AX60" s="384"/>
      <c r="AY60" s="448"/>
      <c r="AZ60" s="399"/>
    </row>
    <row r="61" spans="1:52" ht="12.75">
      <c r="A61" s="407"/>
      <c r="B61" s="235" t="str">
        <f>VLOOKUP($AU61,мандатка!$B:$Z,3,FALSE)</f>
        <v>Морока Микола</v>
      </c>
      <c r="C61" s="263">
        <f>VLOOKUP($AU61,мандатка!$B:$Z,4,FALSE)</f>
        <v>1998</v>
      </c>
      <c r="D61" s="235" t="str">
        <f>VLOOKUP($AU61,мандатка!$B:$Z,5,FALSE)</f>
        <v>III</v>
      </c>
      <c r="E61" s="485"/>
      <c r="F61" s="386"/>
      <c r="G61" s="414"/>
      <c r="H61" s="401"/>
      <c r="I61" s="407"/>
      <c r="J61" s="407"/>
      <c r="K61" s="407"/>
      <c r="L61" s="407"/>
      <c r="M61" s="407"/>
      <c r="N61" s="407"/>
      <c r="O61" s="407"/>
      <c r="P61" s="407"/>
      <c r="Q61" s="407"/>
      <c r="R61" s="407"/>
      <c r="S61" s="407"/>
      <c r="T61" s="407"/>
      <c r="U61" s="433"/>
      <c r="V61" s="433"/>
      <c r="W61" s="433"/>
      <c r="X61" s="433"/>
      <c r="Y61" s="433"/>
      <c r="Z61" s="433"/>
      <c r="AA61" s="433"/>
      <c r="AB61" s="444"/>
      <c r="AC61" s="444"/>
      <c r="AD61" s="433"/>
      <c r="AE61" s="433"/>
      <c r="AF61" s="433"/>
      <c r="AG61" s="401"/>
      <c r="AH61" s="401"/>
      <c r="AI61" s="401"/>
      <c r="AJ61" s="401"/>
      <c r="AK61" s="401"/>
      <c r="AL61" s="401"/>
      <c r="AM61" s="440"/>
      <c r="AN61" s="401"/>
      <c r="AO61" s="437"/>
      <c r="AP61" s="422"/>
      <c r="AQ61" s="407"/>
      <c r="AR61" s="395"/>
      <c r="AS61" s="419"/>
      <c r="AT61" s="435"/>
      <c r="AU61" s="95">
        <f>VLOOKUP($AT59,мандатка!$S:$AC,4,FALSE)</f>
        <v>153</v>
      </c>
      <c r="AV61" s="389"/>
      <c r="AW61" s="96">
        <f t="shared" si="0"/>
        <v>1</v>
      </c>
      <c r="AX61" s="384"/>
      <c r="AY61" s="448"/>
      <c r="AZ61" s="399"/>
    </row>
    <row r="62" spans="1:52" ht="12.75">
      <c r="A62" s="407"/>
      <c r="B62" s="235" t="str">
        <f>VLOOKUP($AU62,мандатка!$B:$Z,3,FALSE)</f>
        <v>Лавриненко Олексій</v>
      </c>
      <c r="C62" s="263">
        <f>VLOOKUP($AU62,мандатка!$B:$Z,4,FALSE)</f>
        <v>1998</v>
      </c>
      <c r="D62" s="235" t="str">
        <f>VLOOKUP($AU62,мандатка!$B:$Z,5,FALSE)</f>
        <v>III</v>
      </c>
      <c r="E62" s="485"/>
      <c r="F62" s="386"/>
      <c r="G62" s="414"/>
      <c r="H62" s="401"/>
      <c r="I62" s="407"/>
      <c r="J62" s="407"/>
      <c r="K62" s="407"/>
      <c r="L62" s="407"/>
      <c r="M62" s="407"/>
      <c r="N62" s="407"/>
      <c r="O62" s="407"/>
      <c r="P62" s="407"/>
      <c r="Q62" s="407"/>
      <c r="R62" s="407"/>
      <c r="S62" s="407"/>
      <c r="T62" s="407"/>
      <c r="U62" s="433"/>
      <c r="V62" s="433"/>
      <c r="W62" s="433"/>
      <c r="X62" s="433"/>
      <c r="Y62" s="433"/>
      <c r="Z62" s="433"/>
      <c r="AA62" s="433"/>
      <c r="AB62" s="444"/>
      <c r="AC62" s="444"/>
      <c r="AD62" s="433"/>
      <c r="AE62" s="433"/>
      <c r="AF62" s="433"/>
      <c r="AG62" s="401"/>
      <c r="AH62" s="401"/>
      <c r="AI62" s="401"/>
      <c r="AJ62" s="401"/>
      <c r="AK62" s="401"/>
      <c r="AL62" s="401"/>
      <c r="AM62" s="440"/>
      <c r="AN62" s="401"/>
      <c r="AO62" s="437"/>
      <c r="AP62" s="422"/>
      <c r="AQ62" s="407"/>
      <c r="AR62" s="395"/>
      <c r="AS62" s="419"/>
      <c r="AT62" s="435"/>
      <c r="AU62" s="95">
        <f>VLOOKUP($AT59,мандатка!$S:$AC,5,FALSE)</f>
        <v>151</v>
      </c>
      <c r="AV62" s="389"/>
      <c r="AW62" s="96">
        <f t="shared" si="0"/>
        <v>1</v>
      </c>
      <c r="AX62" s="384"/>
      <c r="AY62" s="448"/>
      <c r="AZ62" s="399"/>
    </row>
    <row r="63" spans="1:52" ht="12.75">
      <c r="A63" s="407"/>
      <c r="B63" s="235" t="str">
        <f>VLOOKUP($AU63,мандатка!$B:$Z,3,FALSE)</f>
        <v>Кохан Владислав</v>
      </c>
      <c r="C63" s="263">
        <f>VLOOKUP($AU63,мандатка!$B:$Z,4,FALSE)</f>
        <v>1999</v>
      </c>
      <c r="D63" s="235" t="str">
        <f>VLOOKUP($AU63,мандатка!$B:$Z,5,FALSE)</f>
        <v>III</v>
      </c>
      <c r="E63" s="485"/>
      <c r="F63" s="386"/>
      <c r="G63" s="414"/>
      <c r="H63" s="401"/>
      <c r="I63" s="407"/>
      <c r="J63" s="407"/>
      <c r="K63" s="407"/>
      <c r="L63" s="407"/>
      <c r="M63" s="407"/>
      <c r="N63" s="407"/>
      <c r="O63" s="407"/>
      <c r="P63" s="407"/>
      <c r="Q63" s="407"/>
      <c r="R63" s="407"/>
      <c r="S63" s="407"/>
      <c r="T63" s="407"/>
      <c r="U63" s="433"/>
      <c r="V63" s="433"/>
      <c r="W63" s="433"/>
      <c r="X63" s="433"/>
      <c r="Y63" s="433"/>
      <c r="Z63" s="433"/>
      <c r="AA63" s="433"/>
      <c r="AB63" s="444"/>
      <c r="AC63" s="444"/>
      <c r="AD63" s="433"/>
      <c r="AE63" s="433"/>
      <c r="AF63" s="433"/>
      <c r="AG63" s="401"/>
      <c r="AH63" s="401"/>
      <c r="AI63" s="401"/>
      <c r="AJ63" s="401"/>
      <c r="AK63" s="401"/>
      <c r="AL63" s="401"/>
      <c r="AM63" s="440"/>
      <c r="AN63" s="401"/>
      <c r="AO63" s="437"/>
      <c r="AP63" s="422"/>
      <c r="AQ63" s="407"/>
      <c r="AR63" s="395"/>
      <c r="AS63" s="419"/>
      <c r="AT63" s="435"/>
      <c r="AU63" s="95">
        <f>VLOOKUP($AT59,мандатка!$S:$AC,6,FALSE)</f>
        <v>152</v>
      </c>
      <c r="AV63" s="389"/>
      <c r="AW63" s="96">
        <f t="shared" si="0"/>
        <v>1</v>
      </c>
      <c r="AX63" s="384"/>
      <c r="AY63" s="448"/>
      <c r="AZ63" s="399"/>
    </row>
    <row r="64" spans="1:52" ht="12.75">
      <c r="A64" s="408"/>
      <c r="B64" s="235" t="str">
        <f>VLOOKUP($AU64,мандатка!$B:$Z,3,FALSE)</f>
        <v>Бабаєв Вячеслав</v>
      </c>
      <c r="C64" s="263">
        <f>VLOOKUP($AU64,мандатка!$B:$Z,4,FALSE)</f>
        <v>2001</v>
      </c>
      <c r="D64" s="235" t="str">
        <f>VLOOKUP($AU64,мандатка!$B:$Z,5,FALSE)</f>
        <v>III</v>
      </c>
      <c r="E64" s="486"/>
      <c r="F64" s="387"/>
      <c r="G64" s="415"/>
      <c r="H64" s="402"/>
      <c r="I64" s="408"/>
      <c r="J64" s="408"/>
      <c r="K64" s="408"/>
      <c r="L64" s="408"/>
      <c r="M64" s="408"/>
      <c r="N64" s="408"/>
      <c r="O64" s="408"/>
      <c r="P64" s="408"/>
      <c r="Q64" s="408"/>
      <c r="R64" s="408"/>
      <c r="S64" s="408"/>
      <c r="T64" s="408"/>
      <c r="U64" s="433"/>
      <c r="V64" s="433"/>
      <c r="W64" s="433"/>
      <c r="X64" s="433"/>
      <c r="Y64" s="433"/>
      <c r="Z64" s="433"/>
      <c r="AA64" s="433"/>
      <c r="AB64" s="445"/>
      <c r="AC64" s="445"/>
      <c r="AD64" s="433"/>
      <c r="AE64" s="433"/>
      <c r="AF64" s="433"/>
      <c r="AG64" s="402"/>
      <c r="AH64" s="402"/>
      <c r="AI64" s="402"/>
      <c r="AJ64" s="402"/>
      <c r="AK64" s="402"/>
      <c r="AL64" s="402"/>
      <c r="AM64" s="441"/>
      <c r="AN64" s="402"/>
      <c r="AO64" s="438"/>
      <c r="AP64" s="423"/>
      <c r="AQ64" s="408"/>
      <c r="AR64" s="396"/>
      <c r="AS64" s="419"/>
      <c r="AT64" s="435"/>
      <c r="AU64" s="95">
        <f>VLOOKUP($AT59,мандатка!$S:$AC,7,FALSE)</f>
        <v>154</v>
      </c>
      <c r="AV64" s="390"/>
      <c r="AW64" s="96">
        <f t="shared" si="0"/>
        <v>1</v>
      </c>
      <c r="AX64" s="384"/>
      <c r="AY64" s="448"/>
      <c r="AZ64" s="399"/>
    </row>
    <row r="65" spans="1:52" ht="12.75">
      <c r="A65" s="406">
        <v>2</v>
      </c>
      <c r="B65" s="235" t="str">
        <f>VLOOKUP($AU65,мандатка!$B:$Z,3,FALSE)</f>
        <v>Хоменко Артем </v>
      </c>
      <c r="C65" s="263">
        <f>VLOOKUP($AU65,мандатка!$B:$Z,4,FALSE)</f>
        <v>1999</v>
      </c>
      <c r="D65" s="235" t="str">
        <f>VLOOKUP($AU65,мандатка!$B:$Z,5,FALSE)</f>
        <v>II</v>
      </c>
      <c r="E65" s="484" t="str">
        <f>VLOOKUP($AT65,мандатка!$B:$Z,3,FALSE)</f>
        <v>Черкаський ОЦТКЕ УМ</v>
      </c>
      <c r="F65" s="385" t="str">
        <f>VLOOKUP($AT65,мандатка!$B:$Z,7,FALSE)</f>
        <v>Черкаська</v>
      </c>
      <c r="G65" s="413">
        <f>SUM(AW65:AW70)/6*4</f>
        <v>12</v>
      </c>
      <c r="H65" s="400"/>
      <c r="I65" s="409" t="s">
        <v>266</v>
      </c>
      <c r="J65" s="406">
        <v>0</v>
      </c>
      <c r="K65" s="409">
        <v>21</v>
      </c>
      <c r="L65" s="409">
        <v>38</v>
      </c>
      <c r="M65" s="406"/>
      <c r="N65" s="406">
        <v>15</v>
      </c>
      <c r="O65" s="409">
        <v>26</v>
      </c>
      <c r="P65" s="409">
        <v>50</v>
      </c>
      <c r="Q65" s="406">
        <v>6</v>
      </c>
      <c r="R65" s="409">
        <v>21</v>
      </c>
      <c r="S65" s="406"/>
      <c r="T65" s="406"/>
      <c r="U65" s="433">
        <v>0</v>
      </c>
      <c r="V65" s="433">
        <v>0</v>
      </c>
      <c r="W65" s="433">
        <v>106</v>
      </c>
      <c r="X65" s="433">
        <v>6</v>
      </c>
      <c r="Y65" s="450">
        <v>30</v>
      </c>
      <c r="Z65" s="433">
        <v>3</v>
      </c>
      <c r="AA65" s="433">
        <v>43</v>
      </c>
      <c r="AB65" s="443">
        <v>21</v>
      </c>
      <c r="AC65" s="443"/>
      <c r="AD65" s="433">
        <v>7</v>
      </c>
      <c r="AE65" s="433"/>
      <c r="AF65" s="433"/>
      <c r="AG65" s="400"/>
      <c r="AH65" s="400"/>
      <c r="AI65" s="400"/>
      <c r="AJ65" s="400"/>
      <c r="AK65" s="400"/>
      <c r="AL65" s="449" t="s">
        <v>280</v>
      </c>
      <c r="AM65" s="439">
        <f>SUM(I65:T70)</f>
        <v>177</v>
      </c>
      <c r="AN65" s="400">
        <f>SUM(U65:AF70)</f>
        <v>216</v>
      </c>
      <c r="AO65" s="436">
        <f>AM65-AN65</f>
        <v>-39</v>
      </c>
      <c r="AP65" s="421"/>
      <c r="AQ65" s="409">
        <v>9</v>
      </c>
      <c r="AR65" s="442"/>
      <c r="AS65" s="419">
        <v>0.00034722222222222224</v>
      </c>
      <c r="AT65" s="435">
        <v>140</v>
      </c>
      <c r="AU65" s="95">
        <f>VLOOKUP($AT65,мандатка!$S:$AC,2,FALSE)</f>
        <v>141</v>
      </c>
      <c r="AV65" s="388">
        <f>AP65</f>
        <v>0</v>
      </c>
      <c r="AW65" s="96">
        <f t="shared" si="0"/>
        <v>3</v>
      </c>
      <c r="AX65" s="384">
        <f>AQ65</f>
        <v>9</v>
      </c>
      <c r="AY65" s="448">
        <f>AO65</f>
        <v>-39</v>
      </c>
      <c r="AZ65" s="428">
        <f>AP65</f>
        <v>0</v>
      </c>
    </row>
    <row r="66" spans="1:52" ht="12.75">
      <c r="A66" s="407"/>
      <c r="B66" s="235" t="str">
        <f>VLOOKUP($AU66,мандатка!$B:$Z,3,FALSE)</f>
        <v>Дерманчук Іван </v>
      </c>
      <c r="C66" s="263">
        <f>VLOOKUP($AU66,мандатка!$B:$Z,4,FALSE)</f>
        <v>1999</v>
      </c>
      <c r="D66" s="235" t="str">
        <f>VLOOKUP($AU66,мандатка!$B:$Z,5,FALSE)</f>
        <v>II</v>
      </c>
      <c r="E66" s="485"/>
      <c r="F66" s="386"/>
      <c r="G66" s="414"/>
      <c r="H66" s="401"/>
      <c r="I66" s="407"/>
      <c r="J66" s="407"/>
      <c r="K66" s="407"/>
      <c r="L66" s="407"/>
      <c r="M66" s="407"/>
      <c r="N66" s="407"/>
      <c r="O66" s="407"/>
      <c r="P66" s="407"/>
      <c r="Q66" s="407"/>
      <c r="R66" s="407"/>
      <c r="S66" s="407"/>
      <c r="T66" s="407"/>
      <c r="U66" s="433"/>
      <c r="V66" s="433"/>
      <c r="W66" s="433"/>
      <c r="X66" s="433"/>
      <c r="Y66" s="433"/>
      <c r="Z66" s="433"/>
      <c r="AA66" s="433"/>
      <c r="AB66" s="444"/>
      <c r="AC66" s="444"/>
      <c r="AD66" s="433"/>
      <c r="AE66" s="433"/>
      <c r="AF66" s="433"/>
      <c r="AG66" s="401"/>
      <c r="AH66" s="401"/>
      <c r="AI66" s="401"/>
      <c r="AJ66" s="401"/>
      <c r="AK66" s="401"/>
      <c r="AL66" s="401"/>
      <c r="AM66" s="440"/>
      <c r="AN66" s="401"/>
      <c r="AO66" s="437"/>
      <c r="AP66" s="422"/>
      <c r="AQ66" s="407"/>
      <c r="AR66" s="395"/>
      <c r="AS66" s="419"/>
      <c r="AT66" s="435"/>
      <c r="AU66" s="95">
        <f>VLOOKUP($AT65,мандатка!$S:$AC,3,FALSE)</f>
        <v>142</v>
      </c>
      <c r="AV66" s="389"/>
      <c r="AW66" s="96">
        <f t="shared" si="0"/>
        <v>3</v>
      </c>
      <c r="AX66" s="384"/>
      <c r="AY66" s="448"/>
      <c r="AZ66" s="399"/>
    </row>
    <row r="67" spans="1:52" ht="12.75">
      <c r="A67" s="407"/>
      <c r="B67" s="235" t="str">
        <f>VLOOKUP($AU67,мандатка!$B:$Z,3,FALSE)</f>
        <v>Цимбал Катерина</v>
      </c>
      <c r="C67" s="263">
        <f>VLOOKUP($AU67,мандатка!$B:$Z,4,FALSE)</f>
        <v>2000</v>
      </c>
      <c r="D67" s="235" t="str">
        <f>VLOOKUP($AU67,мандатка!$B:$Z,5,FALSE)</f>
        <v>II</v>
      </c>
      <c r="E67" s="485"/>
      <c r="F67" s="386"/>
      <c r="G67" s="414"/>
      <c r="H67" s="401"/>
      <c r="I67" s="407"/>
      <c r="J67" s="407"/>
      <c r="K67" s="407"/>
      <c r="L67" s="407"/>
      <c r="M67" s="407"/>
      <c r="N67" s="407"/>
      <c r="O67" s="407"/>
      <c r="P67" s="407"/>
      <c r="Q67" s="407"/>
      <c r="R67" s="407"/>
      <c r="S67" s="407"/>
      <c r="T67" s="407"/>
      <c r="U67" s="433"/>
      <c r="V67" s="433"/>
      <c r="W67" s="433"/>
      <c r="X67" s="433"/>
      <c r="Y67" s="433"/>
      <c r="Z67" s="433"/>
      <c r="AA67" s="433"/>
      <c r="AB67" s="444"/>
      <c r="AC67" s="444"/>
      <c r="AD67" s="433"/>
      <c r="AE67" s="433"/>
      <c r="AF67" s="433"/>
      <c r="AG67" s="401"/>
      <c r="AH67" s="401"/>
      <c r="AI67" s="401"/>
      <c r="AJ67" s="401"/>
      <c r="AK67" s="401"/>
      <c r="AL67" s="401"/>
      <c r="AM67" s="440"/>
      <c r="AN67" s="401"/>
      <c r="AO67" s="437"/>
      <c r="AP67" s="422"/>
      <c r="AQ67" s="407"/>
      <c r="AR67" s="395"/>
      <c r="AS67" s="419"/>
      <c r="AT67" s="435"/>
      <c r="AU67" s="95">
        <f>VLOOKUP($AT65,мандатка!$S:$AC,4,FALSE)</f>
        <v>146</v>
      </c>
      <c r="AV67" s="389"/>
      <c r="AW67" s="96">
        <f t="shared" si="0"/>
        <v>3</v>
      </c>
      <c r="AX67" s="384"/>
      <c r="AY67" s="448"/>
      <c r="AZ67" s="399"/>
    </row>
    <row r="68" spans="1:52" ht="12.75">
      <c r="A68" s="407"/>
      <c r="B68" s="235" t="str">
        <f>VLOOKUP($AU68,мандатка!$B:$Z,3,FALSE)</f>
        <v>Білінський Михайло</v>
      </c>
      <c r="C68" s="263">
        <f>VLOOKUP($AU68,мандатка!$B:$Z,4,FALSE)</f>
        <v>1998</v>
      </c>
      <c r="D68" s="235" t="str">
        <f>VLOOKUP($AU68,мандатка!$B:$Z,5,FALSE)</f>
        <v>II</v>
      </c>
      <c r="E68" s="485"/>
      <c r="F68" s="386"/>
      <c r="G68" s="414"/>
      <c r="H68" s="401"/>
      <c r="I68" s="407"/>
      <c r="J68" s="407"/>
      <c r="K68" s="407"/>
      <c r="L68" s="407"/>
      <c r="M68" s="407"/>
      <c r="N68" s="407"/>
      <c r="O68" s="407"/>
      <c r="P68" s="407"/>
      <c r="Q68" s="407"/>
      <c r="R68" s="407"/>
      <c r="S68" s="407"/>
      <c r="T68" s="407"/>
      <c r="U68" s="433"/>
      <c r="V68" s="433"/>
      <c r="W68" s="433"/>
      <c r="X68" s="433"/>
      <c r="Y68" s="433"/>
      <c r="Z68" s="433"/>
      <c r="AA68" s="433"/>
      <c r="AB68" s="444"/>
      <c r="AC68" s="444"/>
      <c r="AD68" s="433"/>
      <c r="AE68" s="433"/>
      <c r="AF68" s="433"/>
      <c r="AG68" s="401"/>
      <c r="AH68" s="401"/>
      <c r="AI68" s="401"/>
      <c r="AJ68" s="401"/>
      <c r="AK68" s="401"/>
      <c r="AL68" s="401"/>
      <c r="AM68" s="440"/>
      <c r="AN68" s="401"/>
      <c r="AO68" s="437"/>
      <c r="AP68" s="422"/>
      <c r="AQ68" s="407"/>
      <c r="AR68" s="395"/>
      <c r="AS68" s="419"/>
      <c r="AT68" s="435"/>
      <c r="AU68" s="95">
        <f>VLOOKUP($AT65,мандатка!$S:$AC,5,FALSE)</f>
        <v>143</v>
      </c>
      <c r="AV68" s="389"/>
      <c r="AW68" s="96">
        <f t="shared" si="0"/>
        <v>3</v>
      </c>
      <c r="AX68" s="384"/>
      <c r="AY68" s="448"/>
      <c r="AZ68" s="399"/>
    </row>
    <row r="69" spans="1:52" ht="12.75">
      <c r="A69" s="407"/>
      <c r="B69" s="235" t="str">
        <f>VLOOKUP($AU69,мандатка!$B:$Z,3,FALSE)</f>
        <v>Довгополий Костянтин</v>
      </c>
      <c r="C69" s="263">
        <f>VLOOKUP($AU69,мандатка!$B:$Z,4,FALSE)</f>
        <v>1998</v>
      </c>
      <c r="D69" s="235" t="str">
        <f>VLOOKUP($AU69,мандатка!$B:$Z,5,FALSE)</f>
        <v>II</v>
      </c>
      <c r="E69" s="485"/>
      <c r="F69" s="386"/>
      <c r="G69" s="414"/>
      <c r="H69" s="401"/>
      <c r="I69" s="407"/>
      <c r="J69" s="407"/>
      <c r="K69" s="407"/>
      <c r="L69" s="407"/>
      <c r="M69" s="407"/>
      <c r="N69" s="407"/>
      <c r="O69" s="407"/>
      <c r="P69" s="407"/>
      <c r="Q69" s="407"/>
      <c r="R69" s="407"/>
      <c r="S69" s="407"/>
      <c r="T69" s="407"/>
      <c r="U69" s="433"/>
      <c r="V69" s="433"/>
      <c r="W69" s="433"/>
      <c r="X69" s="433"/>
      <c r="Y69" s="433"/>
      <c r="Z69" s="433"/>
      <c r="AA69" s="433"/>
      <c r="AB69" s="444"/>
      <c r="AC69" s="444"/>
      <c r="AD69" s="433"/>
      <c r="AE69" s="433"/>
      <c r="AF69" s="433"/>
      <c r="AG69" s="401"/>
      <c r="AH69" s="401"/>
      <c r="AI69" s="401"/>
      <c r="AJ69" s="401"/>
      <c r="AK69" s="401"/>
      <c r="AL69" s="401"/>
      <c r="AM69" s="440"/>
      <c r="AN69" s="401"/>
      <c r="AO69" s="437"/>
      <c r="AP69" s="422"/>
      <c r="AQ69" s="407"/>
      <c r="AR69" s="395"/>
      <c r="AS69" s="419"/>
      <c r="AT69" s="435"/>
      <c r="AU69" s="95">
        <f>VLOOKUP($AT65,мандатка!$S:$AC,6,FALSE)</f>
        <v>144</v>
      </c>
      <c r="AV69" s="389"/>
      <c r="AW69" s="96">
        <f t="shared" si="0"/>
        <v>3</v>
      </c>
      <c r="AX69" s="384"/>
      <c r="AY69" s="448"/>
      <c r="AZ69" s="399"/>
    </row>
    <row r="70" spans="1:52" ht="12.75">
      <c r="A70" s="408"/>
      <c r="B70" s="235" t="str">
        <f>VLOOKUP($AU70,мандатка!$B:$Z,3,FALSE)</f>
        <v>Франчук Альона</v>
      </c>
      <c r="C70" s="263">
        <f>VLOOKUP($AU70,мандатка!$B:$Z,4,FALSE)</f>
        <v>1999</v>
      </c>
      <c r="D70" s="235" t="str">
        <f>VLOOKUP($AU70,мандатка!$B:$Z,5,FALSE)</f>
        <v>II</v>
      </c>
      <c r="E70" s="486"/>
      <c r="F70" s="387"/>
      <c r="G70" s="415"/>
      <c r="H70" s="402"/>
      <c r="I70" s="408"/>
      <c r="J70" s="408"/>
      <c r="K70" s="408"/>
      <c r="L70" s="408"/>
      <c r="M70" s="408"/>
      <c r="N70" s="408"/>
      <c r="O70" s="408"/>
      <c r="P70" s="408"/>
      <c r="Q70" s="408"/>
      <c r="R70" s="408"/>
      <c r="S70" s="408"/>
      <c r="T70" s="408"/>
      <c r="U70" s="433"/>
      <c r="V70" s="433"/>
      <c r="W70" s="433"/>
      <c r="X70" s="433"/>
      <c r="Y70" s="433"/>
      <c r="Z70" s="433"/>
      <c r="AA70" s="433"/>
      <c r="AB70" s="445"/>
      <c r="AC70" s="445"/>
      <c r="AD70" s="433"/>
      <c r="AE70" s="433"/>
      <c r="AF70" s="433"/>
      <c r="AG70" s="402"/>
      <c r="AH70" s="402"/>
      <c r="AI70" s="402"/>
      <c r="AJ70" s="402"/>
      <c r="AK70" s="402"/>
      <c r="AL70" s="402"/>
      <c r="AM70" s="441"/>
      <c r="AN70" s="402"/>
      <c r="AO70" s="438"/>
      <c r="AP70" s="423"/>
      <c r="AQ70" s="408"/>
      <c r="AR70" s="396"/>
      <c r="AS70" s="419"/>
      <c r="AT70" s="435"/>
      <c r="AU70" s="95">
        <f>VLOOKUP($AT65,мандатка!$S:$AC,7,FALSE)</f>
        <v>147</v>
      </c>
      <c r="AV70" s="390"/>
      <c r="AW70" s="96">
        <f t="shared" si="0"/>
        <v>3</v>
      </c>
      <c r="AX70" s="384"/>
      <c r="AY70" s="448"/>
      <c r="AZ70" s="399"/>
    </row>
    <row r="71" spans="1:52" ht="12.75">
      <c r="A71" s="406">
        <v>2</v>
      </c>
      <c r="B71" s="235" t="str">
        <f>VLOOKUP($AU71,мандатка!$B:$Z,3,FALSE)</f>
        <v>Кушнір Олександр</v>
      </c>
      <c r="C71" s="263">
        <f>VLOOKUP($AU71,мандатка!$B:$Z,4,FALSE)</f>
        <v>1998</v>
      </c>
      <c r="D71" s="235" t="str">
        <f>VLOOKUP($AU71,мандатка!$B:$Z,5,FALSE)</f>
        <v>II</v>
      </c>
      <c r="E71" s="484" t="str">
        <f>VLOOKUP($AT71,мандатка!$B:$Z,3,FALSE)</f>
        <v>КЗ «ЗОЦТКУМ» ЗОР </v>
      </c>
      <c r="F71" s="385" t="str">
        <f>VLOOKUP($AT71,мандатка!$B:$Z,7,FALSE)</f>
        <v>Запорізька</v>
      </c>
      <c r="G71" s="413">
        <f>SUM(AW71:AW76)/6*4</f>
        <v>5.333333333333333</v>
      </c>
      <c r="H71" s="400"/>
      <c r="I71" s="409">
        <v>32</v>
      </c>
      <c r="J71" s="409">
        <v>8</v>
      </c>
      <c r="K71" s="409">
        <v>21</v>
      </c>
      <c r="L71" s="409">
        <v>21</v>
      </c>
      <c r="M71" s="406"/>
      <c r="N71" s="406"/>
      <c r="O71" s="409" t="s">
        <v>266</v>
      </c>
      <c r="P71" s="409">
        <v>50</v>
      </c>
      <c r="Q71" s="406">
        <v>6</v>
      </c>
      <c r="R71" s="409">
        <v>10</v>
      </c>
      <c r="S71" s="406"/>
      <c r="T71" s="406"/>
      <c r="U71" s="433">
        <v>3</v>
      </c>
      <c r="V71" s="433">
        <v>7</v>
      </c>
      <c r="W71" s="433">
        <v>138</v>
      </c>
      <c r="X71" s="433">
        <v>69</v>
      </c>
      <c r="Y71" s="433">
        <v>30</v>
      </c>
      <c r="Z71" s="433"/>
      <c r="AA71" s="433">
        <v>0</v>
      </c>
      <c r="AB71" s="443">
        <v>55</v>
      </c>
      <c r="AC71" s="443"/>
      <c r="AD71" s="433">
        <v>41</v>
      </c>
      <c r="AE71" s="433"/>
      <c r="AF71" s="433"/>
      <c r="AG71" s="400"/>
      <c r="AH71" s="400"/>
      <c r="AI71" s="400"/>
      <c r="AJ71" s="400"/>
      <c r="AK71" s="400"/>
      <c r="AL71" s="449" t="s">
        <v>280</v>
      </c>
      <c r="AM71" s="439">
        <f>SUM(I71:T76)</f>
        <v>148</v>
      </c>
      <c r="AN71" s="400">
        <f>SUM(U71:AF76)</f>
        <v>343</v>
      </c>
      <c r="AO71" s="436">
        <f>AM71-AN71</f>
        <v>-195</v>
      </c>
      <c r="AP71" s="421"/>
      <c r="AQ71" s="409">
        <v>10</v>
      </c>
      <c r="AR71" s="442"/>
      <c r="AS71" s="419">
        <v>0.00034722222222222224</v>
      </c>
      <c r="AT71" s="435">
        <v>100</v>
      </c>
      <c r="AU71" s="95">
        <f>VLOOKUP($AT71,мандатка!$S:$AC,2,FALSE)</f>
        <v>101</v>
      </c>
      <c r="AV71" s="388">
        <f>AP71</f>
        <v>0</v>
      </c>
      <c r="AW71" s="96">
        <f t="shared" si="0"/>
        <v>3</v>
      </c>
      <c r="AX71" s="384">
        <f>AQ71</f>
        <v>10</v>
      </c>
      <c r="AY71" s="448">
        <f>AO71</f>
        <v>-195</v>
      </c>
      <c r="AZ71" s="428">
        <f>AP71</f>
        <v>0</v>
      </c>
    </row>
    <row r="72" spans="1:52" ht="12.75">
      <c r="A72" s="407"/>
      <c r="B72" s="235" t="str">
        <f>VLOOKUP($AU72,мандатка!$B:$Z,3,FALSE)</f>
        <v>Рогожин Микита</v>
      </c>
      <c r="C72" s="263">
        <f>VLOOKUP($AU72,мандатка!$B:$Z,4,FALSE)</f>
        <v>2000</v>
      </c>
      <c r="D72" s="235" t="str">
        <f>VLOOKUP($AU72,мандатка!$B:$Z,5,FALSE)</f>
        <v>III</v>
      </c>
      <c r="E72" s="485"/>
      <c r="F72" s="386"/>
      <c r="G72" s="414"/>
      <c r="H72" s="401"/>
      <c r="I72" s="407"/>
      <c r="J72" s="407"/>
      <c r="K72" s="407"/>
      <c r="L72" s="407"/>
      <c r="M72" s="407"/>
      <c r="N72" s="407"/>
      <c r="O72" s="407"/>
      <c r="P72" s="407"/>
      <c r="Q72" s="407"/>
      <c r="R72" s="407"/>
      <c r="S72" s="407"/>
      <c r="T72" s="407"/>
      <c r="U72" s="433"/>
      <c r="V72" s="433"/>
      <c r="W72" s="433"/>
      <c r="X72" s="433"/>
      <c r="Y72" s="433"/>
      <c r="Z72" s="433"/>
      <c r="AA72" s="433"/>
      <c r="AB72" s="444"/>
      <c r="AC72" s="444"/>
      <c r="AD72" s="433"/>
      <c r="AE72" s="433"/>
      <c r="AF72" s="433"/>
      <c r="AG72" s="401"/>
      <c r="AH72" s="401"/>
      <c r="AI72" s="401"/>
      <c r="AJ72" s="401"/>
      <c r="AK72" s="401"/>
      <c r="AL72" s="401"/>
      <c r="AM72" s="440"/>
      <c r="AN72" s="401"/>
      <c r="AO72" s="437"/>
      <c r="AP72" s="422"/>
      <c r="AQ72" s="407"/>
      <c r="AR72" s="395"/>
      <c r="AS72" s="419"/>
      <c r="AT72" s="435"/>
      <c r="AU72" s="95">
        <f>VLOOKUP($AT71,мандатка!$S:$AC,3,FALSE)</f>
        <v>102</v>
      </c>
      <c r="AV72" s="389"/>
      <c r="AW72" s="96">
        <f t="shared" si="0"/>
        <v>1</v>
      </c>
      <c r="AX72" s="384"/>
      <c r="AY72" s="448"/>
      <c r="AZ72" s="399"/>
    </row>
    <row r="73" spans="1:52" ht="12.75">
      <c r="A73" s="407"/>
      <c r="B73" s="235" t="str">
        <f>VLOOKUP($AU73,мандатка!$B:$Z,3,FALSE)</f>
        <v>Грибов Дмитро</v>
      </c>
      <c r="C73" s="263">
        <f>VLOOKUP($AU73,мандатка!$B:$Z,4,FALSE)</f>
        <v>2000</v>
      </c>
      <c r="D73" s="235" t="str">
        <f>VLOOKUP($AU73,мандатка!$B:$Z,5,FALSE)</f>
        <v>III</v>
      </c>
      <c r="E73" s="485"/>
      <c r="F73" s="386"/>
      <c r="G73" s="414"/>
      <c r="H73" s="401"/>
      <c r="I73" s="407"/>
      <c r="J73" s="407"/>
      <c r="K73" s="407"/>
      <c r="L73" s="407"/>
      <c r="M73" s="407"/>
      <c r="N73" s="407"/>
      <c r="O73" s="407"/>
      <c r="P73" s="407"/>
      <c r="Q73" s="407"/>
      <c r="R73" s="407"/>
      <c r="S73" s="407"/>
      <c r="T73" s="407"/>
      <c r="U73" s="433"/>
      <c r="V73" s="433"/>
      <c r="W73" s="433"/>
      <c r="X73" s="433"/>
      <c r="Y73" s="433"/>
      <c r="Z73" s="433"/>
      <c r="AA73" s="433"/>
      <c r="AB73" s="444"/>
      <c r="AC73" s="444"/>
      <c r="AD73" s="433"/>
      <c r="AE73" s="433"/>
      <c r="AF73" s="433"/>
      <c r="AG73" s="401"/>
      <c r="AH73" s="401"/>
      <c r="AI73" s="401"/>
      <c r="AJ73" s="401"/>
      <c r="AK73" s="401"/>
      <c r="AL73" s="401"/>
      <c r="AM73" s="440"/>
      <c r="AN73" s="401"/>
      <c r="AO73" s="437"/>
      <c r="AP73" s="422"/>
      <c r="AQ73" s="407"/>
      <c r="AR73" s="395"/>
      <c r="AS73" s="419"/>
      <c r="AT73" s="435"/>
      <c r="AU73" s="95">
        <f>VLOOKUP($AT71,мандатка!$S:$AC,4,FALSE)</f>
        <v>104</v>
      </c>
      <c r="AV73" s="389"/>
      <c r="AW73" s="96">
        <f t="shared" si="0"/>
        <v>1</v>
      </c>
      <c r="AX73" s="384"/>
      <c r="AY73" s="448"/>
      <c r="AZ73" s="399"/>
    </row>
    <row r="74" spans="1:52" ht="12.75">
      <c r="A74" s="407"/>
      <c r="B74" s="235" t="str">
        <f>VLOOKUP($AU74,мандатка!$B:$Z,3,FALSE)</f>
        <v>Пасльон Данило</v>
      </c>
      <c r="C74" s="263">
        <f>VLOOKUP($AU74,мандатка!$B:$Z,4,FALSE)</f>
        <v>2001</v>
      </c>
      <c r="D74" s="235" t="str">
        <f>VLOOKUP($AU74,мандатка!$B:$Z,5,FALSE)</f>
        <v>III</v>
      </c>
      <c r="E74" s="485"/>
      <c r="F74" s="386"/>
      <c r="G74" s="414"/>
      <c r="H74" s="401"/>
      <c r="I74" s="407"/>
      <c r="J74" s="407"/>
      <c r="K74" s="407"/>
      <c r="L74" s="407"/>
      <c r="M74" s="407"/>
      <c r="N74" s="407"/>
      <c r="O74" s="407"/>
      <c r="P74" s="407"/>
      <c r="Q74" s="407"/>
      <c r="R74" s="407"/>
      <c r="S74" s="407"/>
      <c r="T74" s="407"/>
      <c r="U74" s="433"/>
      <c r="V74" s="433"/>
      <c r="W74" s="433"/>
      <c r="X74" s="433"/>
      <c r="Y74" s="433"/>
      <c r="Z74" s="433"/>
      <c r="AA74" s="433"/>
      <c r="AB74" s="444"/>
      <c r="AC74" s="444"/>
      <c r="AD74" s="433"/>
      <c r="AE74" s="433"/>
      <c r="AF74" s="433"/>
      <c r="AG74" s="401"/>
      <c r="AH74" s="401"/>
      <c r="AI74" s="401"/>
      <c r="AJ74" s="401"/>
      <c r="AK74" s="401"/>
      <c r="AL74" s="401"/>
      <c r="AM74" s="440"/>
      <c r="AN74" s="401"/>
      <c r="AO74" s="437"/>
      <c r="AP74" s="422"/>
      <c r="AQ74" s="407"/>
      <c r="AR74" s="395"/>
      <c r="AS74" s="419"/>
      <c r="AT74" s="435"/>
      <c r="AU74" s="95">
        <f>VLOOKUP($AT71,мандатка!$S:$AC,5,FALSE)</f>
        <v>105</v>
      </c>
      <c r="AV74" s="389"/>
      <c r="AW74" s="96">
        <f t="shared" si="0"/>
        <v>1</v>
      </c>
      <c r="AX74" s="384"/>
      <c r="AY74" s="448"/>
      <c r="AZ74" s="399"/>
    </row>
    <row r="75" spans="1:52" ht="12.75">
      <c r="A75" s="407"/>
      <c r="B75" s="235" t="str">
        <f>VLOOKUP($AU75,мандатка!$B:$Z,3,FALSE)</f>
        <v>Межуева Даниелла</v>
      </c>
      <c r="C75" s="263">
        <f>VLOOKUP($AU75,мандатка!$B:$Z,4,FALSE)</f>
        <v>1999</v>
      </c>
      <c r="D75" s="235" t="str">
        <f>VLOOKUP($AU75,мандатка!$B:$Z,5,FALSE)</f>
        <v>III</v>
      </c>
      <c r="E75" s="485"/>
      <c r="F75" s="386"/>
      <c r="G75" s="414"/>
      <c r="H75" s="401"/>
      <c r="I75" s="407"/>
      <c r="J75" s="407"/>
      <c r="K75" s="407"/>
      <c r="L75" s="407"/>
      <c r="M75" s="407"/>
      <c r="N75" s="407"/>
      <c r="O75" s="407"/>
      <c r="P75" s="407"/>
      <c r="Q75" s="407"/>
      <c r="R75" s="407"/>
      <c r="S75" s="407"/>
      <c r="T75" s="407"/>
      <c r="U75" s="433"/>
      <c r="V75" s="433"/>
      <c r="W75" s="433"/>
      <c r="X75" s="433"/>
      <c r="Y75" s="433"/>
      <c r="Z75" s="433"/>
      <c r="AA75" s="433"/>
      <c r="AB75" s="444"/>
      <c r="AC75" s="444"/>
      <c r="AD75" s="433"/>
      <c r="AE75" s="433"/>
      <c r="AF75" s="433"/>
      <c r="AG75" s="401"/>
      <c r="AH75" s="401"/>
      <c r="AI75" s="401"/>
      <c r="AJ75" s="401"/>
      <c r="AK75" s="401"/>
      <c r="AL75" s="401"/>
      <c r="AM75" s="440"/>
      <c r="AN75" s="401"/>
      <c r="AO75" s="437"/>
      <c r="AP75" s="422"/>
      <c r="AQ75" s="407"/>
      <c r="AR75" s="395"/>
      <c r="AS75" s="419"/>
      <c r="AT75" s="435"/>
      <c r="AU75" s="95">
        <f>VLOOKUP($AT71,мандатка!$S:$AC,6,FALSE)</f>
        <v>107</v>
      </c>
      <c r="AV75" s="389"/>
      <c r="AW75" s="96">
        <f>IF($D75="МС",100,IF($D75="КМС",30,IF($D75="I",10,IF($D75="II",3,IF($D75="III",1,IF($D75="I юн",1,IF($D75="II юн",0.3,IF($D75="III юн",0.1,0))))))))</f>
        <v>1</v>
      </c>
      <c r="AX75" s="384"/>
      <c r="AY75" s="448"/>
      <c r="AZ75" s="399"/>
    </row>
    <row r="76" spans="1:52" ht="12.75">
      <c r="A76" s="408"/>
      <c r="B76" s="235" t="str">
        <f>VLOOKUP($AU76,мандатка!$B:$Z,3,FALSE)</f>
        <v>Молозінова Анастасія</v>
      </c>
      <c r="C76" s="263">
        <f>VLOOKUP($AU76,мандатка!$B:$Z,4,FALSE)</f>
        <v>2000</v>
      </c>
      <c r="D76" s="235" t="str">
        <f>VLOOKUP($AU76,мандатка!$B:$Z,5,FALSE)</f>
        <v>III</v>
      </c>
      <c r="E76" s="486"/>
      <c r="F76" s="387"/>
      <c r="G76" s="415"/>
      <c r="H76" s="402"/>
      <c r="I76" s="408"/>
      <c r="J76" s="408"/>
      <c r="K76" s="408"/>
      <c r="L76" s="408"/>
      <c r="M76" s="408"/>
      <c r="N76" s="408"/>
      <c r="O76" s="408"/>
      <c r="P76" s="408"/>
      <c r="Q76" s="408"/>
      <c r="R76" s="408"/>
      <c r="S76" s="408"/>
      <c r="T76" s="408"/>
      <c r="U76" s="433"/>
      <c r="V76" s="433"/>
      <c r="W76" s="433"/>
      <c r="X76" s="433"/>
      <c r="Y76" s="433"/>
      <c r="Z76" s="433"/>
      <c r="AA76" s="433"/>
      <c r="AB76" s="445"/>
      <c r="AC76" s="445"/>
      <c r="AD76" s="433"/>
      <c r="AE76" s="433"/>
      <c r="AF76" s="433"/>
      <c r="AG76" s="402"/>
      <c r="AH76" s="402"/>
      <c r="AI76" s="402"/>
      <c r="AJ76" s="402"/>
      <c r="AK76" s="402"/>
      <c r="AL76" s="402"/>
      <c r="AM76" s="441"/>
      <c r="AN76" s="402"/>
      <c r="AO76" s="438"/>
      <c r="AP76" s="423"/>
      <c r="AQ76" s="408"/>
      <c r="AR76" s="396"/>
      <c r="AS76" s="419"/>
      <c r="AT76" s="435"/>
      <c r="AU76" s="95">
        <f>VLOOKUP($AT71,мандатка!$S:$AC,7,FALSE)</f>
        <v>108</v>
      </c>
      <c r="AV76" s="390"/>
      <c r="AW76" s="96">
        <f>IF($D76="МС",100,IF($D76="КМС",30,IF($D76="I",10,IF($D76="II",3,IF($D76="III",1,IF($D76="I юн",1,IF($D76="II юн",0.3,IF($D76="III юн",0.1,0))))))))</f>
        <v>1</v>
      </c>
      <c r="AX76" s="384"/>
      <c r="AY76" s="448"/>
      <c r="AZ76" s="399"/>
    </row>
    <row r="77" spans="1:50" ht="12" customHeight="1">
      <c r="A77" s="97"/>
      <c r="B77" s="101"/>
      <c r="C77" s="101"/>
      <c r="D77" s="101"/>
      <c r="E77" s="481"/>
      <c r="F77" s="102"/>
      <c r="G77" s="98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9"/>
      <c r="AO77" s="99"/>
      <c r="AP77" s="100"/>
      <c r="AQ77" s="97"/>
      <c r="AR77" s="97"/>
      <c r="AS77" s="103"/>
      <c r="AT77" s="97"/>
      <c r="AU77" s="96"/>
      <c r="AV77" s="100"/>
      <c r="AW77" s="96"/>
      <c r="AX77" s="96"/>
    </row>
    <row r="78" spans="1:44" ht="15" customHeight="1" hidden="1">
      <c r="A78" s="430" t="s">
        <v>75</v>
      </c>
      <c r="B78" s="430"/>
      <c r="C78" s="430"/>
      <c r="D78" s="430"/>
      <c r="E78" s="431" t="s">
        <v>81</v>
      </c>
      <c r="F78" s="431"/>
      <c r="G78" s="431"/>
      <c r="H78" s="158"/>
      <c r="I78" s="432">
        <f>VLOOKUP($E$8,Розряди!$B:$L,2,FALSE)</f>
        <v>0</v>
      </c>
      <c r="J78" s="432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432"/>
      <c r="V78" s="432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1"/>
      <c r="AH78" s="142"/>
      <c r="AI78" s="142"/>
      <c r="AJ78" s="140"/>
      <c r="AK78" s="143"/>
      <c r="AL78" s="144"/>
      <c r="AM78" s="140"/>
      <c r="AN78" s="141"/>
      <c r="AO78" s="139"/>
      <c r="AP78" s="121"/>
      <c r="AQ78" s="121"/>
      <c r="AR78" s="121"/>
    </row>
    <row r="79" spans="1:44" s="13" customFormat="1" ht="17.25">
      <c r="A79" s="430"/>
      <c r="B79" s="430"/>
      <c r="C79" s="430"/>
      <c r="D79" s="430"/>
      <c r="E79" s="431" t="s">
        <v>80</v>
      </c>
      <c r="F79" s="431"/>
      <c r="G79" s="431"/>
      <c r="H79" s="145"/>
      <c r="I79" s="432">
        <f>VLOOKUP($E$8,Розряди!$B:$L,3,FALSE)</f>
        <v>1.05</v>
      </c>
      <c r="J79" s="432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432"/>
      <c r="V79" s="432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459">
        <v>1.05</v>
      </c>
      <c r="AN79" s="459"/>
      <c r="AO79" s="145"/>
      <c r="AP79" s="145"/>
      <c r="AQ79" s="145"/>
      <c r="AR79" s="145"/>
    </row>
    <row r="80" spans="1:44" ht="13.5" customHeight="1">
      <c r="A80" s="430"/>
      <c r="B80" s="430"/>
      <c r="C80" s="430"/>
      <c r="D80" s="430"/>
      <c r="E80" s="431" t="s">
        <v>76</v>
      </c>
      <c r="F80" s="431"/>
      <c r="G80" s="431"/>
      <c r="H80" s="149"/>
      <c r="I80" s="432">
        <f>VLOOKUP($E$8,Розряди!$B:$L,4,FALSE)</f>
        <v>1.23</v>
      </c>
      <c r="J80" s="432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432"/>
      <c r="V80" s="432"/>
      <c r="W80" s="146"/>
      <c r="X80" s="147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459">
        <v>1.23</v>
      </c>
      <c r="AN80" s="459"/>
      <c r="AO80" s="148"/>
      <c r="AP80" s="148"/>
      <c r="AQ80" s="148"/>
      <c r="AR80" s="148"/>
    </row>
    <row r="81" spans="1:45" ht="14.25" customHeight="1">
      <c r="A81" s="430"/>
      <c r="B81" s="430"/>
      <c r="C81" s="430"/>
      <c r="D81" s="430"/>
      <c r="E81" s="431" t="s">
        <v>77</v>
      </c>
      <c r="F81" s="431"/>
      <c r="G81" s="431"/>
      <c r="H81" s="149"/>
      <c r="I81" s="432">
        <f>VLOOKUP($E$8,Розряди!$B:$L,5,FALSE)</f>
        <v>1.58</v>
      </c>
      <c r="J81" s="432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432"/>
      <c r="V81" s="432"/>
      <c r="W81" s="146"/>
      <c r="X81" s="147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459">
        <v>1.58</v>
      </c>
      <c r="AN81" s="459"/>
      <c r="AO81" s="148"/>
      <c r="AP81" s="148"/>
      <c r="AQ81" s="148"/>
      <c r="AR81" s="148"/>
      <c r="AS81" s="117"/>
    </row>
    <row r="82" spans="1:45" ht="13.5" customHeight="1">
      <c r="A82" s="430"/>
      <c r="B82" s="430"/>
      <c r="C82" s="430"/>
      <c r="D82" s="430"/>
      <c r="E82" s="431" t="s">
        <v>78</v>
      </c>
      <c r="F82" s="431"/>
      <c r="G82" s="431"/>
      <c r="H82" s="149"/>
      <c r="I82" s="432">
        <f>VLOOKUP($E$8,Розряди!$B:$L,6,FALSE)</f>
        <v>1.58</v>
      </c>
      <c r="J82" s="432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432"/>
      <c r="V82" s="432"/>
      <c r="W82" s="146"/>
      <c r="X82" s="147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459">
        <v>1.58</v>
      </c>
      <c r="AN82" s="459"/>
      <c r="AO82" s="148"/>
      <c r="AP82" s="148"/>
      <c r="AQ82" s="148"/>
      <c r="AR82" s="148"/>
      <c r="AS82" s="31"/>
    </row>
    <row r="83" spans="1:45" ht="14.25" customHeight="1">
      <c r="A83" s="430"/>
      <c r="B83" s="430"/>
      <c r="C83" s="430"/>
      <c r="D83" s="430"/>
      <c r="E83" s="431" t="s">
        <v>79</v>
      </c>
      <c r="F83" s="431"/>
      <c r="G83" s="431"/>
      <c r="H83" s="149"/>
      <c r="I83" s="432">
        <f>VLOOKUP($E$8,Розряди!$B:$L,7,FALSE)</f>
        <v>1.78</v>
      </c>
      <c r="J83" s="432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432"/>
      <c r="V83" s="432"/>
      <c r="W83" s="146"/>
      <c r="X83" s="147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459">
        <v>1.78</v>
      </c>
      <c r="AN83" s="459"/>
      <c r="AO83" s="148"/>
      <c r="AP83" s="148"/>
      <c r="AQ83" s="148"/>
      <c r="AR83" s="148"/>
      <c r="AS83" s="31"/>
    </row>
    <row r="85" spans="1:44" ht="17.25">
      <c r="A85" s="117"/>
      <c r="B85" s="117"/>
      <c r="C85" s="117"/>
      <c r="D85" s="349" t="str">
        <f>мандатка!D$111</f>
        <v>Головний суддя</v>
      </c>
      <c r="E85" s="349"/>
      <c r="F85" s="349"/>
      <c r="G85" s="349"/>
      <c r="H85" s="117"/>
      <c r="I85" s="349" t="str">
        <f>мандатка!G$111</f>
        <v>Трощенко В. О.</v>
      </c>
      <c r="J85" s="349"/>
      <c r="K85" s="349"/>
      <c r="L85" s="349"/>
      <c r="M85" s="349"/>
      <c r="N85" s="349"/>
      <c r="O85" s="349"/>
      <c r="P85" s="349"/>
      <c r="Q85" s="349"/>
      <c r="R85" s="349"/>
      <c r="S85" s="349"/>
      <c r="T85" s="349"/>
      <c r="U85" s="349"/>
      <c r="V85" s="349"/>
      <c r="W85" s="349"/>
      <c r="X85" s="349"/>
      <c r="Y85" s="349"/>
      <c r="Z85" s="349"/>
      <c r="AA85" s="349"/>
      <c r="AB85" s="349"/>
      <c r="AC85" s="349"/>
      <c r="AD85" s="349"/>
      <c r="AE85" s="349"/>
      <c r="AF85" s="349"/>
      <c r="AG85" s="349"/>
      <c r="AH85" s="349"/>
      <c r="AI85" s="349"/>
      <c r="AJ85" s="349"/>
      <c r="AK85" s="349"/>
      <c r="AL85" s="349"/>
      <c r="AM85" s="349"/>
      <c r="AN85" s="349"/>
      <c r="AO85" s="349"/>
      <c r="AP85" s="349"/>
      <c r="AQ85" s="349"/>
      <c r="AR85" s="349"/>
    </row>
    <row r="86" spans="1:29" ht="12.75">
      <c r="A86" s="33"/>
      <c r="B86" s="33"/>
      <c r="C86" s="33"/>
      <c r="D86" s="248"/>
      <c r="E86" s="482"/>
      <c r="F86" s="248"/>
      <c r="G86" s="248"/>
      <c r="H86" s="248"/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248"/>
      <c r="U86" s="248"/>
      <c r="V86" s="248"/>
      <c r="W86" s="248"/>
      <c r="X86" s="248"/>
      <c r="Y86" s="248"/>
      <c r="Z86" s="248"/>
      <c r="AA86" s="33"/>
      <c r="AB86" s="33"/>
      <c r="AC86" s="33"/>
    </row>
    <row r="87" spans="1:44" ht="17.25" customHeight="1">
      <c r="A87" s="33"/>
      <c r="B87" s="33"/>
      <c r="C87" s="33"/>
      <c r="D87" s="347" t="str">
        <f>мандатка!D$113</f>
        <v>Головний секретар</v>
      </c>
      <c r="E87" s="347"/>
      <c r="F87" s="347"/>
      <c r="G87" s="347"/>
      <c r="H87" s="249"/>
      <c r="I87" s="347" t="str">
        <f>мандатка!G$113</f>
        <v>Брагіна Л. В.</v>
      </c>
      <c r="J87" s="347"/>
      <c r="K87" s="347"/>
      <c r="L87" s="347"/>
      <c r="M87" s="347"/>
      <c r="N87" s="347"/>
      <c r="O87" s="347"/>
      <c r="P87" s="347"/>
      <c r="Q87" s="347"/>
      <c r="R87" s="347"/>
      <c r="S87" s="347"/>
      <c r="T87" s="347"/>
      <c r="U87" s="347"/>
      <c r="V87" s="347"/>
      <c r="W87" s="347"/>
      <c r="X87" s="347"/>
      <c r="Y87" s="347"/>
      <c r="Z87" s="347"/>
      <c r="AA87" s="347"/>
      <c r="AB87" s="347"/>
      <c r="AC87" s="347"/>
      <c r="AD87" s="347"/>
      <c r="AE87" s="347"/>
      <c r="AF87" s="347"/>
      <c r="AG87" s="347"/>
      <c r="AH87" s="347"/>
      <c r="AI87" s="347"/>
      <c r="AJ87" s="347"/>
      <c r="AK87" s="347"/>
      <c r="AL87" s="347"/>
      <c r="AM87" s="347"/>
      <c r="AN87" s="347"/>
      <c r="AO87" s="347"/>
      <c r="AP87" s="347"/>
      <c r="AQ87" s="347"/>
      <c r="AR87" s="347"/>
    </row>
  </sheetData>
  <sheetProtection/>
  <mergeCells count="572">
    <mergeCell ref="AM79:AN79"/>
    <mergeCell ref="AM80:AN80"/>
    <mergeCell ref="AM81:AN81"/>
    <mergeCell ref="AM82:AN82"/>
    <mergeCell ref="AM83:AN83"/>
    <mergeCell ref="R65:R70"/>
    <mergeCell ref="S65:S70"/>
    <mergeCell ref="T71:T76"/>
    <mergeCell ref="T65:T70"/>
    <mergeCell ref="AK71:AK76"/>
    <mergeCell ref="I71:I76"/>
    <mergeCell ref="R71:R76"/>
    <mergeCell ref="S71:S76"/>
    <mergeCell ref="P71:P76"/>
    <mergeCell ref="Q71:Q76"/>
    <mergeCell ref="J71:J76"/>
    <mergeCell ref="K71:K76"/>
    <mergeCell ref="L71:L76"/>
    <mergeCell ref="M71:M76"/>
    <mergeCell ref="N71:N76"/>
    <mergeCell ref="O71:O76"/>
    <mergeCell ref="T59:T64"/>
    <mergeCell ref="O65:O70"/>
    <mergeCell ref="P65:P70"/>
    <mergeCell ref="Q65:Q70"/>
    <mergeCell ref="P59:P64"/>
    <mergeCell ref="Q59:Q64"/>
    <mergeCell ref="R59:R64"/>
    <mergeCell ref="S59:S64"/>
    <mergeCell ref="P53:P58"/>
    <mergeCell ref="Q53:Q58"/>
    <mergeCell ref="N53:N58"/>
    <mergeCell ref="O53:O58"/>
    <mergeCell ref="I65:I70"/>
    <mergeCell ref="J65:J70"/>
    <mergeCell ref="K65:K70"/>
    <mergeCell ref="L65:L70"/>
    <mergeCell ref="M65:M70"/>
    <mergeCell ref="N65:N70"/>
    <mergeCell ref="T53:T58"/>
    <mergeCell ref="I59:I64"/>
    <mergeCell ref="J59:J64"/>
    <mergeCell ref="K59:K64"/>
    <mergeCell ref="L59:L64"/>
    <mergeCell ref="M59:M64"/>
    <mergeCell ref="N59:N64"/>
    <mergeCell ref="O59:O64"/>
    <mergeCell ref="R53:R58"/>
    <mergeCell ref="S53:S58"/>
    <mergeCell ref="R47:R52"/>
    <mergeCell ref="S47:S52"/>
    <mergeCell ref="R41:R46"/>
    <mergeCell ref="S41:S46"/>
    <mergeCell ref="T47:T52"/>
    <mergeCell ref="I53:I58"/>
    <mergeCell ref="J53:J58"/>
    <mergeCell ref="K53:K58"/>
    <mergeCell ref="L53:L58"/>
    <mergeCell ref="M53:M58"/>
    <mergeCell ref="T41:T46"/>
    <mergeCell ref="I47:I52"/>
    <mergeCell ref="J47:J52"/>
    <mergeCell ref="K47:K52"/>
    <mergeCell ref="L47:L52"/>
    <mergeCell ref="M47:M52"/>
    <mergeCell ref="N47:N52"/>
    <mergeCell ref="O47:O52"/>
    <mergeCell ref="P47:P52"/>
    <mergeCell ref="Q47:Q52"/>
    <mergeCell ref="T35:T40"/>
    <mergeCell ref="I41:I46"/>
    <mergeCell ref="J41:J46"/>
    <mergeCell ref="K41:K46"/>
    <mergeCell ref="L41:L46"/>
    <mergeCell ref="M41:M46"/>
    <mergeCell ref="N41:N46"/>
    <mergeCell ref="O41:O46"/>
    <mergeCell ref="P41:P46"/>
    <mergeCell ref="Q41:Q46"/>
    <mergeCell ref="R35:R40"/>
    <mergeCell ref="S35:S40"/>
    <mergeCell ref="R29:R34"/>
    <mergeCell ref="S29:S34"/>
    <mergeCell ref="O29:O34"/>
    <mergeCell ref="P29:P34"/>
    <mergeCell ref="Q29:Q34"/>
    <mergeCell ref="T29:T34"/>
    <mergeCell ref="I35:I40"/>
    <mergeCell ref="J35:J40"/>
    <mergeCell ref="K35:K40"/>
    <mergeCell ref="L35:L40"/>
    <mergeCell ref="M35:M40"/>
    <mergeCell ref="N35:N40"/>
    <mergeCell ref="O35:O40"/>
    <mergeCell ref="P35:P40"/>
    <mergeCell ref="Q35:Q40"/>
    <mergeCell ref="M23:M28"/>
    <mergeCell ref="N23:N28"/>
    <mergeCell ref="O23:O28"/>
    <mergeCell ref="T23:T28"/>
    <mergeCell ref="I29:I34"/>
    <mergeCell ref="J29:J34"/>
    <mergeCell ref="K29:K34"/>
    <mergeCell ref="L29:L34"/>
    <mergeCell ref="M29:M34"/>
    <mergeCell ref="N29:N34"/>
    <mergeCell ref="T11:T16"/>
    <mergeCell ref="I17:I22"/>
    <mergeCell ref="J17:J22"/>
    <mergeCell ref="K17:K22"/>
    <mergeCell ref="L17:L22"/>
    <mergeCell ref="M17:M22"/>
    <mergeCell ref="N17:N22"/>
    <mergeCell ref="O17:O22"/>
    <mergeCell ref="P17:P22"/>
    <mergeCell ref="Q17:Q22"/>
    <mergeCell ref="R11:R16"/>
    <mergeCell ref="S11:S16"/>
    <mergeCell ref="L11:L16"/>
    <mergeCell ref="M11:M16"/>
    <mergeCell ref="N11:N16"/>
    <mergeCell ref="O11:O16"/>
    <mergeCell ref="AP9:AP10"/>
    <mergeCell ref="AQ9:AQ10"/>
    <mergeCell ref="AR9:AR10"/>
    <mergeCell ref="U9:AF9"/>
    <mergeCell ref="AM9:AM10"/>
    <mergeCell ref="AN9:AN10"/>
    <mergeCell ref="I9:T9"/>
    <mergeCell ref="A9:A10"/>
    <mergeCell ref="B9:B10"/>
    <mergeCell ref="C9:C10"/>
    <mergeCell ref="D9:D10"/>
    <mergeCell ref="AO9:AO10"/>
    <mergeCell ref="AL9:AL10"/>
    <mergeCell ref="R17:R22"/>
    <mergeCell ref="AB65:AB70"/>
    <mergeCell ref="AC65:AC70"/>
    <mergeCell ref="AB71:AB76"/>
    <mergeCell ref="AC71:AC76"/>
    <mergeCell ref="AB53:AB58"/>
    <mergeCell ref="AC53:AC58"/>
    <mergeCell ref="AB59:AB64"/>
    <mergeCell ref="AC59:AC64"/>
    <mergeCell ref="R23:R28"/>
    <mergeCell ref="F41:F46"/>
    <mergeCell ref="F53:F58"/>
    <mergeCell ref="AC17:AC22"/>
    <mergeCell ref="AB23:AB28"/>
    <mergeCell ref="AC23:AC28"/>
    <mergeCell ref="AB41:AB46"/>
    <mergeCell ref="AC41:AC46"/>
    <mergeCell ref="F29:F34"/>
    <mergeCell ref="F23:F28"/>
    <mergeCell ref="F17:F22"/>
    <mergeCell ref="AV71:AV76"/>
    <mergeCell ref="AY71:AY76"/>
    <mergeCell ref="F65:F70"/>
    <mergeCell ref="F71:F76"/>
    <mergeCell ref="S17:S22"/>
    <mergeCell ref="T17:T22"/>
    <mergeCell ref="I23:I28"/>
    <mergeCell ref="J23:J28"/>
    <mergeCell ref="K23:K28"/>
    <mergeCell ref="F47:F52"/>
    <mergeCell ref="AL71:AL76"/>
    <mergeCell ref="AM71:AM76"/>
    <mergeCell ref="AN71:AN76"/>
    <mergeCell ref="AF71:AF76"/>
    <mergeCell ref="AG71:AG76"/>
    <mergeCell ref="AH71:AH76"/>
    <mergeCell ref="AI71:AI76"/>
    <mergeCell ref="Z71:Z76"/>
    <mergeCell ref="AA71:AA76"/>
    <mergeCell ref="AD71:AD76"/>
    <mergeCell ref="AE71:AE76"/>
    <mergeCell ref="AY65:AY70"/>
    <mergeCell ref="A71:A76"/>
    <mergeCell ref="E71:E76"/>
    <mergeCell ref="G71:G76"/>
    <mergeCell ref="H71:H76"/>
    <mergeCell ref="U71:U76"/>
    <mergeCell ref="V71:V76"/>
    <mergeCell ref="W71:W76"/>
    <mergeCell ref="X71:X76"/>
    <mergeCell ref="Y71:Y76"/>
    <mergeCell ref="AP65:AP70"/>
    <mergeCell ref="AQ65:AQ70"/>
    <mergeCell ref="X65:X70"/>
    <mergeCell ref="Y65:Y70"/>
    <mergeCell ref="Z65:Z70"/>
    <mergeCell ref="AA65:AA70"/>
    <mergeCell ref="AR65:AR70"/>
    <mergeCell ref="AS65:AS70"/>
    <mergeCell ref="AM65:AM70"/>
    <mergeCell ref="AN65:AN70"/>
    <mergeCell ref="AO65:AO70"/>
    <mergeCell ref="AG65:AG70"/>
    <mergeCell ref="AH65:AH70"/>
    <mergeCell ref="AI65:AI70"/>
    <mergeCell ref="AJ65:AJ70"/>
    <mergeCell ref="AL65:AL70"/>
    <mergeCell ref="AT59:AT64"/>
    <mergeCell ref="AV59:AV64"/>
    <mergeCell ref="AY59:AY64"/>
    <mergeCell ref="A65:A70"/>
    <mergeCell ref="E65:E70"/>
    <mergeCell ref="G65:G70"/>
    <mergeCell ref="H65:H70"/>
    <mergeCell ref="U65:U70"/>
    <mergeCell ref="V65:V70"/>
    <mergeCell ref="W65:W70"/>
    <mergeCell ref="AP59:AP64"/>
    <mergeCell ref="AQ59:AQ64"/>
    <mergeCell ref="AR59:AR64"/>
    <mergeCell ref="AS59:AS64"/>
    <mergeCell ref="AN59:AN64"/>
    <mergeCell ref="AO59:AO64"/>
    <mergeCell ref="AJ59:AJ64"/>
    <mergeCell ref="AK59:AK64"/>
    <mergeCell ref="AL59:AL64"/>
    <mergeCell ref="AF59:AF64"/>
    <mergeCell ref="AG59:AG64"/>
    <mergeCell ref="AH59:AH64"/>
    <mergeCell ref="AM59:AM64"/>
    <mergeCell ref="Z59:Z64"/>
    <mergeCell ref="AA59:AA64"/>
    <mergeCell ref="AD59:AD64"/>
    <mergeCell ref="AE59:AE64"/>
    <mergeCell ref="V59:V64"/>
    <mergeCell ref="W59:W64"/>
    <mergeCell ref="X59:X64"/>
    <mergeCell ref="Y59:Y64"/>
    <mergeCell ref="AI59:AI64"/>
    <mergeCell ref="A59:A64"/>
    <mergeCell ref="E59:E64"/>
    <mergeCell ref="G59:G64"/>
    <mergeCell ref="H59:H64"/>
    <mergeCell ref="F59:F64"/>
    <mergeCell ref="AS53:AS58"/>
    <mergeCell ref="AM53:AM58"/>
    <mergeCell ref="AN53:AN58"/>
    <mergeCell ref="AH53:AH58"/>
    <mergeCell ref="AI53:AI58"/>
    <mergeCell ref="AT53:AT58"/>
    <mergeCell ref="AV53:AV58"/>
    <mergeCell ref="AY53:AY58"/>
    <mergeCell ref="AO53:AO58"/>
    <mergeCell ref="AP53:AP58"/>
    <mergeCell ref="AQ53:AQ58"/>
    <mergeCell ref="AR53:AR58"/>
    <mergeCell ref="AX53:AX58"/>
    <mergeCell ref="AJ53:AJ58"/>
    <mergeCell ref="AK53:AK58"/>
    <mergeCell ref="AD53:AD58"/>
    <mergeCell ref="AE53:AE58"/>
    <mergeCell ref="AF53:AF58"/>
    <mergeCell ref="AG53:AG58"/>
    <mergeCell ref="X53:X58"/>
    <mergeCell ref="Y53:Y58"/>
    <mergeCell ref="Z53:Z58"/>
    <mergeCell ref="AA53:AA58"/>
    <mergeCell ref="AT47:AT52"/>
    <mergeCell ref="AV47:AV52"/>
    <mergeCell ref="AR47:AR52"/>
    <mergeCell ref="AS47:AS52"/>
    <mergeCell ref="AM47:AM52"/>
    <mergeCell ref="AN47:AN52"/>
    <mergeCell ref="AY47:AY52"/>
    <mergeCell ref="A53:A58"/>
    <mergeCell ref="E53:E58"/>
    <mergeCell ref="G53:G58"/>
    <mergeCell ref="H53:H58"/>
    <mergeCell ref="U53:U58"/>
    <mergeCell ref="V53:V58"/>
    <mergeCell ref="W53:W58"/>
    <mergeCell ref="AP47:AP52"/>
    <mergeCell ref="AQ47:AQ52"/>
    <mergeCell ref="AO47:AO52"/>
    <mergeCell ref="AI47:AI52"/>
    <mergeCell ref="AJ47:AJ52"/>
    <mergeCell ref="AK47:AK52"/>
    <mergeCell ref="AL47:AL52"/>
    <mergeCell ref="AE47:AE52"/>
    <mergeCell ref="AF47:AF52"/>
    <mergeCell ref="AG47:AG52"/>
    <mergeCell ref="AH47:AH52"/>
    <mergeCell ref="AA47:AA52"/>
    <mergeCell ref="AD47:AD52"/>
    <mergeCell ref="AB47:AB52"/>
    <mergeCell ref="AC47:AC52"/>
    <mergeCell ref="W47:W52"/>
    <mergeCell ref="X47:X52"/>
    <mergeCell ref="Y47:Y52"/>
    <mergeCell ref="Z47:Z52"/>
    <mergeCell ref="A47:A52"/>
    <mergeCell ref="E47:E52"/>
    <mergeCell ref="G47:G52"/>
    <mergeCell ref="H47:H52"/>
    <mergeCell ref="AS41:AS46"/>
    <mergeCell ref="AT41:AT46"/>
    <mergeCell ref="AM41:AM46"/>
    <mergeCell ref="AN41:AN46"/>
    <mergeCell ref="AH41:AH46"/>
    <mergeCell ref="AI41:AI46"/>
    <mergeCell ref="AE41:AE46"/>
    <mergeCell ref="AF41:AF46"/>
    <mergeCell ref="AG41:AG46"/>
    <mergeCell ref="AV41:AV46"/>
    <mergeCell ref="AY41:AY46"/>
    <mergeCell ref="AX41:AX46"/>
    <mergeCell ref="AO41:AO46"/>
    <mergeCell ref="AP41:AP46"/>
    <mergeCell ref="AQ41:AQ46"/>
    <mergeCell ref="AR41:AR46"/>
    <mergeCell ref="AT35:AT40"/>
    <mergeCell ref="AV35:AV40"/>
    <mergeCell ref="AR35:AR40"/>
    <mergeCell ref="AS35:AS40"/>
    <mergeCell ref="AM35:AM40"/>
    <mergeCell ref="AN35:AN40"/>
    <mergeCell ref="W41:W46"/>
    <mergeCell ref="AP35:AP40"/>
    <mergeCell ref="AQ35:AQ40"/>
    <mergeCell ref="X41:X46"/>
    <mergeCell ref="Y41:Y46"/>
    <mergeCell ref="Z41:Z46"/>
    <mergeCell ref="AA41:AA46"/>
    <mergeCell ref="AJ41:AJ46"/>
    <mergeCell ref="AK41:AK46"/>
    <mergeCell ref="AD41:AD46"/>
    <mergeCell ref="AE35:AE40"/>
    <mergeCell ref="AF35:AF40"/>
    <mergeCell ref="AG35:AG40"/>
    <mergeCell ref="AH35:AH40"/>
    <mergeCell ref="AY35:AY40"/>
    <mergeCell ref="A41:A46"/>
    <mergeCell ref="E41:E46"/>
    <mergeCell ref="G41:G46"/>
    <mergeCell ref="H41:H46"/>
    <mergeCell ref="U41:U46"/>
    <mergeCell ref="AC35:AC40"/>
    <mergeCell ref="W35:W40"/>
    <mergeCell ref="X35:X40"/>
    <mergeCell ref="Y35:Y40"/>
    <mergeCell ref="Z35:Z40"/>
    <mergeCell ref="AO35:AO40"/>
    <mergeCell ref="AI35:AI40"/>
    <mergeCell ref="AJ35:AJ40"/>
    <mergeCell ref="AK35:AK40"/>
    <mergeCell ref="AL35:AL40"/>
    <mergeCell ref="A35:A40"/>
    <mergeCell ref="E35:E40"/>
    <mergeCell ref="G35:G40"/>
    <mergeCell ref="H35:H40"/>
    <mergeCell ref="F35:F40"/>
    <mergeCell ref="AS29:AS34"/>
    <mergeCell ref="AI29:AI34"/>
    <mergeCell ref="AJ29:AJ34"/>
    <mergeCell ref="AK29:AK34"/>
    <mergeCell ref="AL29:AL34"/>
    <mergeCell ref="AY29:AY34"/>
    <mergeCell ref="AN29:AN34"/>
    <mergeCell ref="AM29:AM34"/>
    <mergeCell ref="AQ29:AQ34"/>
    <mergeCell ref="AR29:AR34"/>
    <mergeCell ref="AP29:AP34"/>
    <mergeCell ref="AH29:AH34"/>
    <mergeCell ref="Y29:Y34"/>
    <mergeCell ref="Z29:Z34"/>
    <mergeCell ref="AA29:AA34"/>
    <mergeCell ref="AD29:AD34"/>
    <mergeCell ref="AB29:AB34"/>
    <mergeCell ref="AC29:AC34"/>
    <mergeCell ref="AY23:AY28"/>
    <mergeCell ref="A29:A34"/>
    <mergeCell ref="E29:E34"/>
    <mergeCell ref="G29:G34"/>
    <mergeCell ref="H29:H34"/>
    <mergeCell ref="U29:U34"/>
    <mergeCell ref="V29:V34"/>
    <mergeCell ref="W29:W34"/>
    <mergeCell ref="X29:X34"/>
    <mergeCell ref="AE29:AE34"/>
    <mergeCell ref="AH23:AH28"/>
    <mergeCell ref="AO23:AO28"/>
    <mergeCell ref="AP23:AP28"/>
    <mergeCell ref="AM23:AM28"/>
    <mergeCell ref="AN23:AN28"/>
    <mergeCell ref="AL23:AL28"/>
    <mergeCell ref="AI23:AI28"/>
    <mergeCell ref="W23:W28"/>
    <mergeCell ref="X23:X28"/>
    <mergeCell ref="AQ17:AQ22"/>
    <mergeCell ref="AA23:AA28"/>
    <mergeCell ref="AD23:AD28"/>
    <mergeCell ref="AE23:AE28"/>
    <mergeCell ref="AF23:AF28"/>
    <mergeCell ref="AQ23:AQ28"/>
    <mergeCell ref="AF17:AF22"/>
    <mergeCell ref="AG23:AG28"/>
    <mergeCell ref="A23:A28"/>
    <mergeCell ref="E23:E28"/>
    <mergeCell ref="G23:G28"/>
    <mergeCell ref="H23:H28"/>
    <mergeCell ref="U23:U28"/>
    <mergeCell ref="V23:V28"/>
    <mergeCell ref="P23:P28"/>
    <mergeCell ref="Q23:Q28"/>
    <mergeCell ref="S23:S28"/>
    <mergeCell ref="L23:L28"/>
    <mergeCell ref="A17:A22"/>
    <mergeCell ref="E17:E22"/>
    <mergeCell ref="G17:G22"/>
    <mergeCell ref="H17:H22"/>
    <mergeCell ref="W17:W22"/>
    <mergeCell ref="AY17:AY22"/>
    <mergeCell ref="AV17:AV22"/>
    <mergeCell ref="AR17:AR22"/>
    <mergeCell ref="AS17:AS22"/>
    <mergeCell ref="AT17:AT22"/>
    <mergeCell ref="X17:X22"/>
    <mergeCell ref="Y17:Y22"/>
    <mergeCell ref="Z17:Z22"/>
    <mergeCell ref="AA17:AA22"/>
    <mergeCell ref="AD17:AD22"/>
    <mergeCell ref="AE17:AE22"/>
    <mergeCell ref="AB17:AB22"/>
    <mergeCell ref="AY11:AY16"/>
    <mergeCell ref="AQ11:AQ16"/>
    <mergeCell ref="AR11:AR16"/>
    <mergeCell ref="AV11:AV16"/>
    <mergeCell ref="AT11:AT16"/>
    <mergeCell ref="AS11:AS16"/>
    <mergeCell ref="AX11:AX16"/>
    <mergeCell ref="W11:W16"/>
    <mergeCell ref="A1:AR1"/>
    <mergeCell ref="A3:AR3"/>
    <mergeCell ref="A5:AR5"/>
    <mergeCell ref="A6:AR6"/>
    <mergeCell ref="A4:AR4"/>
    <mergeCell ref="A2:AR2"/>
    <mergeCell ref="E9:E10"/>
    <mergeCell ref="F9:F10"/>
    <mergeCell ref="G9:G10"/>
    <mergeCell ref="A11:A16"/>
    <mergeCell ref="G11:G16"/>
    <mergeCell ref="H11:H16"/>
    <mergeCell ref="U11:U16"/>
    <mergeCell ref="E11:E16"/>
    <mergeCell ref="I11:I16"/>
    <mergeCell ref="J11:J16"/>
    <mergeCell ref="K11:K16"/>
    <mergeCell ref="P11:P16"/>
    <mergeCell ref="Q11:Q16"/>
    <mergeCell ref="AH11:AH16"/>
    <mergeCell ref="AA11:AA16"/>
    <mergeCell ref="AD11:AD16"/>
    <mergeCell ref="AE11:AE16"/>
    <mergeCell ref="AC11:AC16"/>
    <mergeCell ref="X11:X16"/>
    <mergeCell ref="Z11:Z16"/>
    <mergeCell ref="AF11:AF16"/>
    <mergeCell ref="AG11:AG16"/>
    <mergeCell ref="AB11:AB16"/>
    <mergeCell ref="AF65:AF70"/>
    <mergeCell ref="Y11:Y16"/>
    <mergeCell ref="Y23:Y28"/>
    <mergeCell ref="Z23:Z28"/>
    <mergeCell ref="AG17:AG22"/>
    <mergeCell ref="AF29:AF34"/>
    <mergeCell ref="AG29:AG34"/>
    <mergeCell ref="AA35:AA40"/>
    <mergeCell ref="AD35:AD40"/>
    <mergeCell ref="AB35:AB40"/>
    <mergeCell ref="AO71:AO76"/>
    <mergeCell ref="AO17:AO22"/>
    <mergeCell ref="AP17:AP22"/>
    <mergeCell ref="AO29:AO34"/>
    <mergeCell ref="AD65:AD70"/>
    <mergeCell ref="AE65:AE70"/>
    <mergeCell ref="AM17:AM22"/>
    <mergeCell ref="AN17:AN22"/>
    <mergeCell ref="AH17:AH22"/>
    <mergeCell ref="AI17:AI22"/>
    <mergeCell ref="AS71:AS76"/>
    <mergeCell ref="AP71:AP76"/>
    <mergeCell ref="AQ71:AQ76"/>
    <mergeCell ref="AR71:AR76"/>
    <mergeCell ref="AT71:AT76"/>
    <mergeCell ref="AP11:AP16"/>
    <mergeCell ref="AR23:AR28"/>
    <mergeCell ref="AS23:AS28"/>
    <mergeCell ref="AT23:AT28"/>
    <mergeCell ref="AT29:AT34"/>
    <mergeCell ref="AL11:AL16"/>
    <mergeCell ref="AL17:AL22"/>
    <mergeCell ref="AK65:AK70"/>
    <mergeCell ref="AT65:AT70"/>
    <mergeCell ref="AV65:AV70"/>
    <mergeCell ref="AO11:AO16"/>
    <mergeCell ref="AM11:AM16"/>
    <mergeCell ref="AN11:AN16"/>
    <mergeCell ref="AV23:AV28"/>
    <mergeCell ref="AV29:AV34"/>
    <mergeCell ref="AZ59:AZ64"/>
    <mergeCell ref="AZ65:AZ70"/>
    <mergeCell ref="AZ71:AZ76"/>
    <mergeCell ref="AJ23:AJ28"/>
    <mergeCell ref="AZ11:AZ16"/>
    <mergeCell ref="AZ17:AZ22"/>
    <mergeCell ref="AZ23:AZ28"/>
    <mergeCell ref="AZ29:AZ34"/>
    <mergeCell ref="AZ35:AZ40"/>
    <mergeCell ref="AJ71:AJ76"/>
    <mergeCell ref="AO7:AR7"/>
    <mergeCell ref="AO8:AR8"/>
    <mergeCell ref="B8:D8"/>
    <mergeCell ref="AZ41:AZ46"/>
    <mergeCell ref="AZ47:AZ52"/>
    <mergeCell ref="AZ53:AZ58"/>
    <mergeCell ref="AL41:AL46"/>
    <mergeCell ref="AL53:AL58"/>
    <mergeCell ref="AI11:AI16"/>
    <mergeCell ref="AJ17:AJ22"/>
    <mergeCell ref="U17:U22"/>
    <mergeCell ref="V17:V22"/>
    <mergeCell ref="U35:U40"/>
    <mergeCell ref="V35:V40"/>
    <mergeCell ref="U47:U52"/>
    <mergeCell ref="V47:V52"/>
    <mergeCell ref="V41:V46"/>
    <mergeCell ref="AX17:AX22"/>
    <mergeCell ref="AX23:AX28"/>
    <mergeCell ref="AX29:AX34"/>
    <mergeCell ref="AX35:AX40"/>
    <mergeCell ref="AX47:AX52"/>
    <mergeCell ref="V11:V16"/>
    <mergeCell ref="AK17:AK22"/>
    <mergeCell ref="AK23:AK28"/>
    <mergeCell ref="AJ11:AJ16"/>
    <mergeCell ref="AK11:AK16"/>
    <mergeCell ref="I87:AR87"/>
    <mergeCell ref="AX59:AX64"/>
    <mergeCell ref="AX65:AX70"/>
    <mergeCell ref="AX71:AX76"/>
    <mergeCell ref="U80:V80"/>
    <mergeCell ref="E81:G81"/>
    <mergeCell ref="U81:V81"/>
    <mergeCell ref="E82:G82"/>
    <mergeCell ref="I82:J82"/>
    <mergeCell ref="U59:U64"/>
    <mergeCell ref="U82:V82"/>
    <mergeCell ref="U83:V83"/>
    <mergeCell ref="U78:V78"/>
    <mergeCell ref="U79:V79"/>
    <mergeCell ref="A7:B7"/>
    <mergeCell ref="C7:G7"/>
    <mergeCell ref="I83:J83"/>
    <mergeCell ref="I78:J78"/>
    <mergeCell ref="I79:J79"/>
    <mergeCell ref="F11:F16"/>
    <mergeCell ref="I80:J80"/>
    <mergeCell ref="I81:J81"/>
    <mergeCell ref="D85:G85"/>
    <mergeCell ref="D87:G87"/>
    <mergeCell ref="E83:G83"/>
    <mergeCell ref="A78:D83"/>
    <mergeCell ref="E78:G78"/>
    <mergeCell ref="E79:G79"/>
    <mergeCell ref="E80:G80"/>
    <mergeCell ref="I85:AR85"/>
  </mergeCells>
  <printOptions horizontalCentered="1"/>
  <pageMargins left="0.3937007874015748" right="0.3937007874015748" top="0.3937007874015748" bottom="0.3937007874015748" header="0.1968503937007874" footer="0.1968503937007874"/>
  <pageSetup blackAndWhite="1" horizontalDpi="300" verticalDpi="300" orientation="landscape" paperSize="9" scale="75" r:id="rId1"/>
  <rowBreaks count="1" manualBreakCount="1">
    <brk id="46" max="43" man="1"/>
  </rowBreaks>
  <colBreaks count="1" manualBreakCount="1">
    <brk id="47" max="30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0"/>
  </sheetPr>
  <dimension ref="A1:AJ24"/>
  <sheetViews>
    <sheetView zoomScale="70" zoomScaleNormal="70" zoomScalePageLayoutView="0" workbookViewId="0" topLeftCell="A6">
      <selection activeCell="G21" sqref="G21"/>
    </sheetView>
  </sheetViews>
  <sheetFormatPr defaultColWidth="9.00390625" defaultRowHeight="12.75"/>
  <cols>
    <col min="1" max="1" width="7.50390625" style="0" customWidth="1"/>
    <col min="2" max="2" width="34.50390625" style="0" bestFit="1" customWidth="1"/>
    <col min="3" max="3" width="24.50390625" style="0" customWidth="1"/>
    <col min="4" max="4" width="25.625" style="0" customWidth="1"/>
    <col min="5" max="5" width="21.50390625" style="0" customWidth="1"/>
    <col min="6" max="6" width="12.00390625" style="0" hidden="1" customWidth="1"/>
    <col min="7" max="7" width="20.625" style="0" customWidth="1"/>
    <col min="8" max="8" width="11.50390625" style="0" hidden="1" customWidth="1"/>
    <col min="9" max="9" width="22.50390625" style="0" customWidth="1"/>
    <col min="10" max="10" width="11.50390625" style="0" hidden="1" customWidth="1"/>
    <col min="11" max="11" width="15.00390625" style="0" customWidth="1"/>
    <col min="12" max="12" width="10.625" style="0" customWidth="1"/>
  </cols>
  <sheetData>
    <row r="1" spans="1:17" ht="24">
      <c r="A1" s="461" t="str">
        <f>мандатка!A1</f>
        <v>Відкриті змагання Миколаївської області з пішохідного туризму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"/>
      <c r="O1" s="464"/>
      <c r="P1" s="464"/>
      <c r="Q1" s="264"/>
    </row>
    <row r="2" spans="1:36" ht="22.5">
      <c r="A2" s="461" t="str">
        <f>мандатка!A2</f>
        <v>серед юніорів "Кубок Бугу"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32"/>
      <c r="N2" s="32"/>
      <c r="O2" s="467"/>
      <c r="P2" s="467"/>
      <c r="Q2" s="265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</row>
    <row r="3" spans="1:36" ht="24">
      <c r="A3" s="462" t="s">
        <v>14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32"/>
      <c r="N3" s="32"/>
      <c r="O3" s="467"/>
      <c r="P3" s="467"/>
      <c r="Q3" s="265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</row>
    <row r="4" spans="1:17" ht="21">
      <c r="A4" s="463" t="str">
        <f>мандатка!A3</f>
        <v>Молодша група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9"/>
      <c r="N4" s="9"/>
      <c r="O4" s="464"/>
      <c r="P4" s="464"/>
      <c r="Q4" s="264"/>
    </row>
    <row r="5" spans="1:17" ht="14.25" customHeight="1">
      <c r="A5" s="463"/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3"/>
      <c r="O5" s="464"/>
      <c r="P5" s="464"/>
      <c r="Q5" s="460"/>
    </row>
    <row r="6" spans="1:17" ht="14.25" customHeight="1">
      <c r="A6" s="3"/>
      <c r="B6" s="254" t="str">
        <f>мандатка!A4</f>
        <v>1 - 4</v>
      </c>
      <c r="C6" s="468" t="str">
        <f>мандатка!C4</f>
        <v>травня 2013 року</v>
      </c>
      <c r="D6" s="468"/>
      <c r="E6" s="468"/>
      <c r="F6" s="3"/>
      <c r="G6" s="3"/>
      <c r="H6" s="348" t="str">
        <f>мандатка!$G$4</f>
        <v>с. Іванівка</v>
      </c>
      <c r="I6" s="348"/>
      <c r="J6" s="348"/>
      <c r="K6" s="348"/>
      <c r="L6" s="348"/>
      <c r="M6" s="3"/>
      <c r="O6" s="464"/>
      <c r="P6" s="464"/>
      <c r="Q6" s="460"/>
    </row>
    <row r="7" spans="1:17" ht="14.25" customHeight="1">
      <c r="A7" s="3"/>
      <c r="B7" s="3"/>
      <c r="C7" s="3"/>
      <c r="D7" s="3"/>
      <c r="E7" s="3"/>
      <c r="F7" s="3"/>
      <c r="G7" s="3"/>
      <c r="H7" s="354" t="str">
        <f>мандатка!$G$5</f>
        <v>Первомайського р-ну</v>
      </c>
      <c r="I7" s="354"/>
      <c r="J7" s="354"/>
      <c r="K7" s="354"/>
      <c r="L7" s="354"/>
      <c r="M7" s="3"/>
      <c r="O7" s="464"/>
      <c r="P7" s="464"/>
      <c r="Q7" s="460"/>
    </row>
    <row r="8" spans="1:17" ht="74.25" customHeight="1">
      <c r="A8" s="473" t="s">
        <v>1</v>
      </c>
      <c r="B8" s="475" t="s">
        <v>2</v>
      </c>
      <c r="C8" s="475" t="s">
        <v>19</v>
      </c>
      <c r="D8" s="477" t="s">
        <v>17</v>
      </c>
      <c r="E8" s="471" t="s">
        <v>40</v>
      </c>
      <c r="F8" s="472"/>
      <c r="G8" s="469" t="s">
        <v>101</v>
      </c>
      <c r="H8" s="470"/>
      <c r="I8" s="469" t="s">
        <v>102</v>
      </c>
      <c r="J8" s="470"/>
      <c r="K8" s="465" t="s">
        <v>9</v>
      </c>
      <c r="L8" s="465" t="s">
        <v>10</v>
      </c>
      <c r="O8" s="464"/>
      <c r="P8" s="464"/>
      <c r="Q8" s="460"/>
    </row>
    <row r="9" spans="1:13" ht="36" customHeight="1">
      <c r="A9" s="474"/>
      <c r="B9" s="476"/>
      <c r="C9" s="476"/>
      <c r="D9" s="478"/>
      <c r="E9" s="164" t="s">
        <v>3</v>
      </c>
      <c r="F9" s="164"/>
      <c r="G9" s="164" t="s">
        <v>3</v>
      </c>
      <c r="H9" s="164"/>
      <c r="I9" s="164" t="s">
        <v>3</v>
      </c>
      <c r="J9" s="164"/>
      <c r="K9" s="466"/>
      <c r="L9" s="466"/>
      <c r="M9" s="189"/>
    </row>
    <row r="10" spans="1:13" ht="19.5" customHeight="1">
      <c r="A10" s="238">
        <v>4</v>
      </c>
      <c r="B10" s="77" t="str">
        <f>VLOOKUP($M10,мандатка!$B:$R,3,FALSE)</f>
        <v>Луганський ОЦДЮТК</v>
      </c>
      <c r="C10" s="55" t="str">
        <f>VLOOKUP($M10,мандатка!$B:$R,7,FALSE)</f>
        <v>Луганська</v>
      </c>
      <c r="D10" s="77" t="str">
        <f>VLOOKUP($M10,мандатка!$B:$R,8,FALSE)</f>
        <v>Правдін Д. О.</v>
      </c>
      <c r="E10" s="77">
        <f>VLOOKUP($M10,ОсобКоман!$W:$BB,2,FALSE)</f>
        <v>1</v>
      </c>
      <c r="F10" s="166"/>
      <c r="G10" s="165">
        <f>VLOOKUP($M10,Командна!$AJ:$BB,5,FALSE)</f>
        <v>1</v>
      </c>
      <c r="H10" s="167"/>
      <c r="I10" s="165">
        <f>VLOOKUP($M10,'Крос-похідВибір'!$AT:$BB,5,FALSE)</f>
        <v>1</v>
      </c>
      <c r="J10" s="167"/>
      <c r="K10" s="168">
        <f>SUM(E10,G10,I10,)</f>
        <v>3</v>
      </c>
      <c r="L10" s="237">
        <v>1</v>
      </c>
      <c r="M10" s="228">
        <v>130</v>
      </c>
    </row>
    <row r="11" spans="1:13" ht="19.5" customHeight="1">
      <c r="A11" s="238">
        <v>9</v>
      </c>
      <c r="B11" s="77" t="str">
        <f>VLOOKUP($M11,мандатка!$B:$R,3,FALSE)</f>
        <v>Вінницька область</v>
      </c>
      <c r="C11" s="55" t="str">
        <f>VLOOKUP($M11,мандатка!$B:$R,7,FALSE)</f>
        <v>Вінницька</v>
      </c>
      <c r="D11" s="77" t="str">
        <f>VLOOKUP($M11,мандатка!$B:$R,8,FALSE)</f>
        <v>Лукіянчук Д. О.</v>
      </c>
      <c r="E11" s="77">
        <f>VLOOKUP($M11,ОсобКоман!$W:$BB,2,FALSE)</f>
        <v>2</v>
      </c>
      <c r="F11" s="166"/>
      <c r="G11" s="165">
        <f>VLOOKUP($M11,Командна!$AJ:$BB,5,FALSE)</f>
        <v>2</v>
      </c>
      <c r="H11" s="167"/>
      <c r="I11" s="165">
        <f>VLOOKUP($M11,'Крос-похідВибір'!$AT:$BB,5,FALSE)</f>
        <v>2</v>
      </c>
      <c r="J11" s="167"/>
      <c r="K11" s="168">
        <f>SUM(E11,G11,I11,)</f>
        <v>6</v>
      </c>
      <c r="L11" s="237">
        <v>2</v>
      </c>
      <c r="M11" s="228">
        <v>180</v>
      </c>
    </row>
    <row r="12" spans="1:13" ht="19.5" customHeight="1">
      <c r="A12" s="238">
        <v>8</v>
      </c>
      <c r="B12" s="77" t="str">
        <f>VLOOKUP($M12,мандатка!$B:$R,3,FALSE)</f>
        <v>КЗ "ЦТКТУМ" ХОР-1</v>
      </c>
      <c r="C12" s="55" t="str">
        <f>VLOOKUP($M12,мандатка!$B:$R,7,FALSE)</f>
        <v>Херсонська</v>
      </c>
      <c r="D12" s="77" t="str">
        <f>VLOOKUP($M12,мандатка!$B:$R,8,FALSE)</f>
        <v>Юрін О. В.</v>
      </c>
      <c r="E12" s="77">
        <f>VLOOKUP($M12,ОсобКоман!$W:$BB,2,FALSE)</f>
        <v>3</v>
      </c>
      <c r="F12" s="166"/>
      <c r="G12" s="165">
        <f>VLOOKUP($M12,Командна!$AJ:$BB,5,FALSE)</f>
        <v>3</v>
      </c>
      <c r="H12" s="167"/>
      <c r="I12" s="165">
        <f>VLOOKUP($M12,'Крос-похідВибір'!$AT:$BB,5,FALSE)</f>
        <v>3</v>
      </c>
      <c r="J12" s="167"/>
      <c r="K12" s="168">
        <f>SUM(E12,G12,I12,)</f>
        <v>9</v>
      </c>
      <c r="L12" s="237">
        <v>3</v>
      </c>
      <c r="M12" s="228">
        <v>170</v>
      </c>
    </row>
    <row r="13" spans="1:13" ht="19.5" customHeight="1">
      <c r="A13" s="238">
        <v>10</v>
      </c>
      <c r="B13" s="77" t="str">
        <f>VLOOKUP($M13,мандатка!$B:$R,3,FALSE)</f>
        <v>ДАІ Побузький ЦДЮТ</v>
      </c>
      <c r="C13" s="55" t="str">
        <f>VLOOKUP($M13,мандатка!$B:$R,7,FALSE)</f>
        <v>Кіровоградська</v>
      </c>
      <c r="D13" s="77" t="str">
        <f>VLOOKUP($M13,мандатка!$B:$R,8,FALSE)</f>
        <v>Дудкін А.</v>
      </c>
      <c r="E13" s="77">
        <f>VLOOKUP($M13,ОсобКоман!$W:$BB,2,FALSE)</f>
        <v>4</v>
      </c>
      <c r="F13" s="166"/>
      <c r="G13" s="165">
        <f>VLOOKUP($M13,Командна!$AJ:$BB,5,FALSE)</f>
        <v>4</v>
      </c>
      <c r="H13" s="167"/>
      <c r="I13" s="165">
        <f>VLOOKUP($M13,'Крос-похідВибір'!$AT:$BB,5,FALSE)</f>
        <v>4</v>
      </c>
      <c r="J13" s="167"/>
      <c r="K13" s="168">
        <f>SUM(E13,G13,I13,)</f>
        <v>12</v>
      </c>
      <c r="L13" s="237">
        <v>4</v>
      </c>
      <c r="M13" s="228">
        <v>190</v>
      </c>
    </row>
    <row r="14" spans="1:13" ht="19.5" customHeight="1">
      <c r="A14" s="238">
        <v>2</v>
      </c>
      <c r="B14" s="77" t="str">
        <f>VLOOKUP($M14,мандатка!$B:$R,3,FALSE)</f>
        <v>МОЦТКЕ УМ</v>
      </c>
      <c r="C14" s="55" t="str">
        <f>VLOOKUP($M14,мандатка!$B:$R,7,FALSE)</f>
        <v>Миколаївська</v>
      </c>
      <c r="D14" s="77" t="str">
        <f>VLOOKUP($M14,мандатка!$B:$R,8,FALSE)</f>
        <v>Безпалий М. А.</v>
      </c>
      <c r="E14" s="77">
        <f>VLOOKUP($M14,ОсобКоман!$W:$BB,2,FALSE)</f>
        <v>5</v>
      </c>
      <c r="F14" s="166"/>
      <c r="G14" s="165">
        <f>VLOOKUP($M14,Командна!$AJ:$BB,5,FALSE)</f>
        <v>5</v>
      </c>
      <c r="H14" s="167"/>
      <c r="I14" s="165">
        <f>VLOOKUP($M14,'Крос-похідВибір'!$AT:$BB,5,FALSE)</f>
        <v>5</v>
      </c>
      <c r="J14" s="167"/>
      <c r="K14" s="168">
        <f>SUM(E14,G14,I14,)</f>
        <v>15</v>
      </c>
      <c r="L14" s="237">
        <v>5</v>
      </c>
      <c r="M14" s="228">
        <v>110</v>
      </c>
    </row>
    <row r="15" spans="1:13" ht="19.5" customHeight="1">
      <c r="A15" s="238">
        <v>3</v>
      </c>
      <c r="B15" s="77" t="str">
        <f>VLOOKUP($M15,мандатка!$B:$R,3,FALSE)</f>
        <v>Сумський ОЦПО та РТМ</v>
      </c>
      <c r="C15" s="55" t="str">
        <f>VLOOKUP($M15,мандатка!$B:$R,7,FALSE)</f>
        <v>Сумська</v>
      </c>
      <c r="D15" s="77" t="str">
        <f>VLOOKUP($M15,мандатка!$B:$R,8,FALSE)</f>
        <v>Мараховська З. А.</v>
      </c>
      <c r="E15" s="77">
        <f>VLOOKUP($M15,ОсобКоман!$W:$BB,2,FALSE)</f>
        <v>10</v>
      </c>
      <c r="F15" s="166"/>
      <c r="G15" s="165">
        <f>VLOOKUP($M15,Командна!$AJ:$BB,5,FALSE)</f>
        <v>7</v>
      </c>
      <c r="H15" s="167"/>
      <c r="I15" s="165">
        <f>VLOOKUP($M15,'Крос-похідВибір'!$AT:$BB,5,FALSE)</f>
        <v>6</v>
      </c>
      <c r="J15" s="167"/>
      <c r="K15" s="168">
        <f aca="true" t="shared" si="0" ref="K15:K20">SUM(E15,G15,I15,)</f>
        <v>23</v>
      </c>
      <c r="L15" s="237">
        <v>7</v>
      </c>
      <c r="M15" s="228">
        <v>120</v>
      </c>
    </row>
    <row r="16" spans="1:13" ht="19.5" customHeight="1">
      <c r="A16" s="238">
        <v>5</v>
      </c>
      <c r="B16" s="77" t="str">
        <f>VLOOKUP($M16,мандатка!$B:$R,3,FALSE)</f>
        <v>Черкаський ОЦТКЕ УМ</v>
      </c>
      <c r="C16" s="55" t="str">
        <f>VLOOKUP($M16,мандатка!$B:$R,7,FALSE)</f>
        <v>Черкаська</v>
      </c>
      <c r="D16" s="77" t="str">
        <f>VLOOKUP($M16,мандатка!$B:$R,8,FALSE)</f>
        <v>Кучеренко В. А.</v>
      </c>
      <c r="E16" s="77">
        <f>VLOOKUP($M16,ОсобКоман!$W:$BB,2,FALSE)</f>
        <v>9</v>
      </c>
      <c r="F16" s="166"/>
      <c r="G16" s="165">
        <f>VLOOKUP($M16,Командна!$AJ:$BB,5,FALSE)</f>
        <v>6</v>
      </c>
      <c r="H16" s="167"/>
      <c r="I16" s="165">
        <f>VLOOKUP($M16,'Крос-похідВибір'!$AT:$BB,5,FALSE)</f>
        <v>9</v>
      </c>
      <c r="J16" s="167"/>
      <c r="K16" s="168">
        <f t="shared" si="0"/>
        <v>24</v>
      </c>
      <c r="L16" s="237">
        <v>8</v>
      </c>
      <c r="M16" s="228">
        <v>140</v>
      </c>
    </row>
    <row r="17" spans="1:13" ht="19.5" customHeight="1">
      <c r="A17" s="238">
        <v>6</v>
      </c>
      <c r="B17" s="77" t="str">
        <f>VLOOKUP($M17,мандатка!$B:$R,3,FALSE)</f>
        <v>Харьківська область</v>
      </c>
      <c r="C17" s="55" t="str">
        <f>VLOOKUP($M17,мандатка!$B:$R,7,FALSE)</f>
        <v>Харьківська</v>
      </c>
      <c r="D17" s="77" t="str">
        <f>VLOOKUP($M17,мандатка!$B:$R,8,FALSE)</f>
        <v>Цапок Р. О.</v>
      </c>
      <c r="E17" s="77">
        <f>VLOOKUP($M17,ОсобКоман!$W:$BB,2,FALSE)</f>
        <v>7</v>
      </c>
      <c r="F17" s="166"/>
      <c r="G17" s="165">
        <f>VLOOKUP($M17,Командна!$AJ:$BB,5,FALSE)</f>
        <v>10</v>
      </c>
      <c r="H17" s="167"/>
      <c r="I17" s="165">
        <f>VLOOKUP($M17,'Крос-похідВибір'!$AT:$BB,5,FALSE)</f>
        <v>8</v>
      </c>
      <c r="J17" s="167"/>
      <c r="K17" s="168">
        <f t="shared" si="0"/>
        <v>25</v>
      </c>
      <c r="L17" s="237">
        <v>6</v>
      </c>
      <c r="M17" s="228">
        <v>150</v>
      </c>
    </row>
    <row r="18" spans="1:13" ht="19.5" customHeight="1">
      <c r="A18" s="238">
        <v>1</v>
      </c>
      <c r="B18" s="77" t="str">
        <f>VLOOKUP($M18,мандатка!$B:$R,3,FALSE)</f>
        <v>КЗ «ЗОЦТКУМ» ЗОР </v>
      </c>
      <c r="C18" s="55" t="str">
        <f>VLOOKUP($M18,мандатка!$B:$R,7,FALSE)</f>
        <v>Запорізька</v>
      </c>
      <c r="D18" s="77" t="str">
        <f>VLOOKUP($M18,мандатка!$B:$R,8,FALSE)</f>
        <v>Лазаренко Є. В.</v>
      </c>
      <c r="E18" s="77">
        <f>VLOOKUP($M18,ОсобКоман!$W:$BB,2,FALSE)</f>
        <v>8</v>
      </c>
      <c r="F18" s="166"/>
      <c r="G18" s="165">
        <f>VLOOKUP($M18,Командна!$AJ:$BB,5,FALSE)</f>
        <v>8</v>
      </c>
      <c r="H18" s="167"/>
      <c r="I18" s="165">
        <f>VLOOKUP($M18,'Крос-похідВибір'!$AT:$BB,5,FALSE)</f>
        <v>10</v>
      </c>
      <c r="J18" s="167"/>
      <c r="K18" s="168">
        <f t="shared" si="0"/>
        <v>26</v>
      </c>
      <c r="L18" s="237">
        <v>8</v>
      </c>
      <c r="M18" s="228">
        <v>100</v>
      </c>
    </row>
    <row r="19" spans="1:13" ht="19.5" customHeight="1">
      <c r="A19" s="238">
        <v>11</v>
      </c>
      <c r="B19" s="77" t="str">
        <f>VLOOKUP($M19,мандатка!$B:$R,3,FALSE)</f>
        <v>Кіровоградська область</v>
      </c>
      <c r="C19" s="55" t="str">
        <f>VLOOKUP($M19,мандатка!$B:$R,7,FALSE)</f>
        <v>Кіровоградська</v>
      </c>
      <c r="D19" s="77" t="str">
        <f>VLOOKUP($M19,мандатка!$B:$R,8,FALSE)</f>
        <v>Колотуха О. В.</v>
      </c>
      <c r="E19" s="77">
        <f>VLOOKUP($M19,ОсобКоман!$W:$BB,2,FALSE)</f>
        <v>11</v>
      </c>
      <c r="F19" s="166"/>
      <c r="G19" s="165">
        <f>VLOOKUP($M19,Командна!$AJ:$BB,5,FALSE)</f>
        <v>9</v>
      </c>
      <c r="H19" s="167"/>
      <c r="I19" s="165">
        <f>VLOOKUP($M19,'Крос-похідВибір'!$AT:$BB,5,FALSE)</f>
        <v>7</v>
      </c>
      <c r="J19" s="167"/>
      <c r="K19" s="168">
        <f t="shared" si="0"/>
        <v>27</v>
      </c>
      <c r="L19" s="237">
        <v>8</v>
      </c>
      <c r="M19" s="228">
        <v>200</v>
      </c>
    </row>
    <row r="20" spans="1:13" ht="19.5" customHeight="1">
      <c r="A20" s="238">
        <v>12</v>
      </c>
      <c r="B20" s="77" t="str">
        <f>VLOOKUP($M20,мандатка!$B:$R,3,FALSE)</f>
        <v>КЗ «ЦТКТУМ» ХОР-2 </v>
      </c>
      <c r="C20" s="55" t="str">
        <f>VLOOKUP($M20,мандатка!$B:$R,7,FALSE)</f>
        <v>Херсонська</v>
      </c>
      <c r="D20" s="77" t="str">
        <f>VLOOKUP($M20,мандатка!$B:$R,8,FALSE)</f>
        <v>Горшкова Д. О.</v>
      </c>
      <c r="E20" s="77">
        <f>VLOOKUP($M20,ОсобКоман!$W:$BB,2,FALSE)</f>
        <v>6</v>
      </c>
      <c r="F20" s="166"/>
      <c r="G20" s="165" t="str">
        <f>VLOOKUP($M20,Командна!$AJ:$BB,5,FALSE)</f>
        <v>п/з</v>
      </c>
      <c r="H20" s="167"/>
      <c r="I20" s="165" t="str">
        <f>VLOOKUP($M20,'Крос-похідВибір'!$AT:$BB,5,FALSE)</f>
        <v>п/з</v>
      </c>
      <c r="J20" s="167"/>
      <c r="K20" s="168">
        <f t="shared" si="0"/>
        <v>6</v>
      </c>
      <c r="L20" s="237">
        <v>11</v>
      </c>
      <c r="M20" s="228">
        <v>160</v>
      </c>
    </row>
    <row r="21" ht="12.75">
      <c r="M21" s="189"/>
    </row>
    <row r="22" spans="1:23" ht="17.25">
      <c r="A22" s="117"/>
      <c r="B22" s="117"/>
      <c r="C22" s="349" t="str">
        <f>мандатка!D$111</f>
        <v>Головний суддя</v>
      </c>
      <c r="D22" s="349"/>
      <c r="E22" s="349"/>
      <c r="F22" s="349"/>
      <c r="G22" s="349" t="s">
        <v>144</v>
      </c>
      <c r="H22" s="349"/>
      <c r="I22" s="349"/>
      <c r="J22" s="349"/>
      <c r="K22" s="349"/>
      <c r="L22" s="349"/>
      <c r="M22" s="117"/>
      <c r="N22" s="117"/>
      <c r="O22" s="117"/>
      <c r="P22" s="117"/>
      <c r="Q22" s="117"/>
      <c r="R22" s="117"/>
      <c r="S22" s="117"/>
      <c r="T22" s="117"/>
      <c r="U22" s="33"/>
      <c r="V22" s="213"/>
      <c r="W22" s="213"/>
    </row>
    <row r="23" spans="1:23" ht="12.75">
      <c r="A23" s="33"/>
      <c r="B23" s="33"/>
      <c r="C23" s="33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33"/>
      <c r="V23" s="33"/>
      <c r="W23" s="33"/>
    </row>
    <row r="24" spans="1:23" ht="17.25" customHeight="1">
      <c r="A24" s="33"/>
      <c r="B24" s="33"/>
      <c r="C24" s="347" t="str">
        <f>мандатка!D$113</f>
        <v>Головний секретар</v>
      </c>
      <c r="D24" s="347"/>
      <c r="E24" s="347"/>
      <c r="F24" s="347"/>
      <c r="G24" s="347" t="s">
        <v>145</v>
      </c>
      <c r="H24" s="347"/>
      <c r="I24" s="347"/>
      <c r="J24" s="347"/>
      <c r="K24" s="347"/>
      <c r="L24" s="347"/>
      <c r="M24" s="251"/>
      <c r="N24" s="251"/>
      <c r="O24" s="251"/>
      <c r="P24" s="251"/>
      <c r="Q24" s="251"/>
      <c r="R24" s="251"/>
      <c r="S24" s="251"/>
      <c r="T24" s="251"/>
      <c r="U24" s="33"/>
      <c r="V24" s="33"/>
      <c r="W24" s="33"/>
    </row>
  </sheetData>
  <sheetProtection/>
  <mergeCells count="29">
    <mergeCell ref="L8:L9"/>
    <mergeCell ref="I8:J8"/>
    <mergeCell ref="C22:F22"/>
    <mergeCell ref="E8:F8"/>
    <mergeCell ref="G8:H8"/>
    <mergeCell ref="A8:A9"/>
    <mergeCell ref="B8:B9"/>
    <mergeCell ref="C8:C9"/>
    <mergeCell ref="D8:D9"/>
    <mergeCell ref="C24:F24"/>
    <mergeCell ref="G22:L22"/>
    <mergeCell ref="G24:L24"/>
    <mergeCell ref="O1:P1"/>
    <mergeCell ref="O2:P2"/>
    <mergeCell ref="O3:P3"/>
    <mergeCell ref="C6:E6"/>
    <mergeCell ref="H6:L6"/>
    <mergeCell ref="A4:L4"/>
    <mergeCell ref="A1:L1"/>
    <mergeCell ref="Q5:Q6"/>
    <mergeCell ref="Q7:Q8"/>
    <mergeCell ref="A2:L2"/>
    <mergeCell ref="A3:L3"/>
    <mergeCell ref="A5:L5"/>
    <mergeCell ref="O4:P4"/>
    <mergeCell ref="O5:P6"/>
    <mergeCell ref="O7:P8"/>
    <mergeCell ref="H7:L7"/>
    <mergeCell ref="K8:K9"/>
  </mergeCells>
  <printOptions horizontalCentered="1"/>
  <pageMargins left="0.3937007874015748" right="0.3937007874015748" top="0.3937007874015748" bottom="0.3937007874015748" header="0.31496062992125984" footer="0.31496062992125984"/>
  <pageSetup blackAndWhite="1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I40"/>
  <sheetViews>
    <sheetView zoomScalePageLayoutView="0" workbookViewId="0" topLeftCell="A3">
      <selection activeCell="B14" sqref="B14"/>
    </sheetView>
  </sheetViews>
  <sheetFormatPr defaultColWidth="9.00390625" defaultRowHeight="12.75"/>
  <cols>
    <col min="1" max="1" width="5.375" style="0" customWidth="1"/>
    <col min="2" max="2" width="33.50390625" style="0" customWidth="1"/>
    <col min="3" max="3" width="22.50390625" style="0" hidden="1" customWidth="1"/>
    <col min="4" max="4" width="10.875" style="0" customWidth="1"/>
    <col min="5" max="5" width="12.375" style="0" customWidth="1"/>
    <col min="7" max="9" width="0" style="0" hidden="1" customWidth="1"/>
  </cols>
  <sheetData>
    <row r="1" spans="1:5" ht="21">
      <c r="A1" s="296" t="s">
        <v>105</v>
      </c>
      <c r="B1" s="296"/>
      <c r="C1" s="296"/>
      <c r="D1" s="296"/>
      <c r="E1" s="296"/>
    </row>
    <row r="2" ht="13.5" thickBot="1"/>
    <row r="3" spans="1:5" ht="30.75">
      <c r="A3" s="194" t="s">
        <v>1</v>
      </c>
      <c r="B3" s="195" t="s">
        <v>2</v>
      </c>
      <c r="C3" s="195" t="s">
        <v>19</v>
      </c>
      <c r="D3" s="195" t="s">
        <v>41</v>
      </c>
      <c r="E3" s="196" t="s">
        <v>103</v>
      </c>
    </row>
    <row r="4" spans="1:9" ht="17.25">
      <c r="A4" s="197">
        <v>1</v>
      </c>
      <c r="B4" s="191" t="str">
        <f>VLOOKUP(D4,мандатка!$B:$I,3,FALSE)</f>
        <v>КЗ «ЗОЦТКУМ» ЗОР </v>
      </c>
      <c r="C4" s="192" t="str">
        <f>VLOOKUP(D4,мандатка!$B:$I,7,FALSE)</f>
        <v>Запорізька</v>
      </c>
      <c r="D4" s="193">
        <v>100</v>
      </c>
      <c r="E4" s="198" t="str">
        <f>G4&amp;H4&amp;I4</f>
        <v>101-108</v>
      </c>
      <c r="G4">
        <v>101</v>
      </c>
      <c r="H4" t="s">
        <v>104</v>
      </c>
      <c r="I4">
        <v>108</v>
      </c>
    </row>
    <row r="5" spans="1:9" ht="17.25">
      <c r="A5" s="197">
        <v>2</v>
      </c>
      <c r="B5" s="191" t="str">
        <f>VLOOKUP(D5,мандатка!$B:$I,3,FALSE)</f>
        <v>МОЦТКЕ УМ</v>
      </c>
      <c r="C5" s="192" t="str">
        <f>VLOOKUP(D5,мандатка!$B:$I,7,FALSE)</f>
        <v>Миколаївська</v>
      </c>
      <c r="D5" s="193">
        <v>110</v>
      </c>
      <c r="E5" s="198" t="str">
        <f aca="true" t="shared" si="0" ref="E5:E40">G5&amp;H5&amp;I5</f>
        <v>111-118</v>
      </c>
      <c r="G5">
        <v>111</v>
      </c>
      <c r="H5" t="s">
        <v>104</v>
      </c>
      <c r="I5">
        <v>118</v>
      </c>
    </row>
    <row r="6" spans="1:9" ht="17.25">
      <c r="A6" s="197">
        <v>3</v>
      </c>
      <c r="B6" s="191" t="str">
        <f>VLOOKUP(D6,мандатка!$B:$I,3,FALSE)</f>
        <v>Сумський ОЦПО та РТМ</v>
      </c>
      <c r="C6" s="192" t="str">
        <f>VLOOKUP(D6,мандатка!$B:$I,7,FALSE)</f>
        <v>Сумська</v>
      </c>
      <c r="D6" s="193">
        <v>120</v>
      </c>
      <c r="E6" s="198" t="str">
        <f t="shared" si="0"/>
        <v>121-128</v>
      </c>
      <c r="G6">
        <v>121</v>
      </c>
      <c r="H6" t="s">
        <v>104</v>
      </c>
      <c r="I6">
        <v>128</v>
      </c>
    </row>
    <row r="7" spans="1:9" ht="17.25">
      <c r="A7" s="197">
        <v>4</v>
      </c>
      <c r="B7" s="191" t="str">
        <f>VLOOKUP(D7,мандатка!$B:$I,3,FALSE)</f>
        <v>Луганський ОЦДЮТК</v>
      </c>
      <c r="C7" s="192" t="str">
        <f>VLOOKUP(D7,мандатка!$B:$I,7,FALSE)</f>
        <v>Луганська</v>
      </c>
      <c r="D7" s="193">
        <v>130</v>
      </c>
      <c r="E7" s="198" t="str">
        <f t="shared" si="0"/>
        <v>131-138</v>
      </c>
      <c r="G7">
        <v>131</v>
      </c>
      <c r="H7" t="s">
        <v>104</v>
      </c>
      <c r="I7">
        <v>138</v>
      </c>
    </row>
    <row r="8" spans="1:9" ht="17.25">
      <c r="A8" s="197">
        <v>5</v>
      </c>
      <c r="B8" s="191" t="str">
        <f>VLOOKUP(D8,мандатка!$B:$I,3,FALSE)</f>
        <v>Черкаський ОЦТКЕ УМ</v>
      </c>
      <c r="C8" s="192" t="str">
        <f>VLOOKUP(D8,мандатка!$B:$I,7,FALSE)</f>
        <v>Черкаська</v>
      </c>
      <c r="D8" s="193">
        <v>140</v>
      </c>
      <c r="E8" s="198" t="str">
        <f t="shared" si="0"/>
        <v>141-148</v>
      </c>
      <c r="G8">
        <v>141</v>
      </c>
      <c r="H8" t="s">
        <v>104</v>
      </c>
      <c r="I8">
        <v>148</v>
      </c>
    </row>
    <row r="9" spans="1:9" ht="17.25">
      <c r="A9" s="197">
        <v>6</v>
      </c>
      <c r="B9" s="191" t="str">
        <f>VLOOKUP(D9,мандатка!$B:$I,3,FALSE)</f>
        <v>Харьківська область</v>
      </c>
      <c r="C9" s="192" t="str">
        <f>VLOOKUP(D9,мандатка!$B:$I,7,FALSE)</f>
        <v>Харьківська</v>
      </c>
      <c r="D9" s="193">
        <v>150</v>
      </c>
      <c r="E9" s="198" t="str">
        <f t="shared" si="0"/>
        <v>151-158</v>
      </c>
      <c r="G9">
        <v>151</v>
      </c>
      <c r="H9" t="s">
        <v>104</v>
      </c>
      <c r="I9">
        <v>158</v>
      </c>
    </row>
    <row r="10" spans="1:9" ht="17.25">
      <c r="A10" s="197">
        <v>7</v>
      </c>
      <c r="B10" s="191" t="str">
        <f>VLOOKUP(D10,мандатка!$B:$I,3,FALSE)</f>
        <v>КЗ «ЦТКТУМ» ХОР-2 </v>
      </c>
      <c r="C10" s="192" t="str">
        <f>VLOOKUP(D10,мандатка!$B:$I,7,FALSE)</f>
        <v>Херсонська</v>
      </c>
      <c r="D10" s="193">
        <v>160</v>
      </c>
      <c r="E10" s="198" t="str">
        <f t="shared" si="0"/>
        <v>161-168</v>
      </c>
      <c r="G10">
        <v>161</v>
      </c>
      <c r="H10" t="s">
        <v>104</v>
      </c>
      <c r="I10">
        <v>168</v>
      </c>
    </row>
    <row r="11" spans="1:9" ht="17.25">
      <c r="A11" s="197">
        <v>8</v>
      </c>
      <c r="B11" s="191" t="str">
        <f>VLOOKUP(D11,мандатка!$B:$I,3,FALSE)</f>
        <v>КЗ "ЦТКТУМ" ХОР-1</v>
      </c>
      <c r="C11" s="192" t="str">
        <f>VLOOKUP(D11,мандатка!$B:$I,7,FALSE)</f>
        <v>Херсонська</v>
      </c>
      <c r="D11" s="193">
        <v>170</v>
      </c>
      <c r="E11" s="198" t="str">
        <f t="shared" si="0"/>
        <v>171-178</v>
      </c>
      <c r="G11">
        <v>171</v>
      </c>
      <c r="H11" t="s">
        <v>104</v>
      </c>
      <c r="I11">
        <v>178</v>
      </c>
    </row>
    <row r="12" spans="1:9" ht="17.25">
      <c r="A12" s="197">
        <v>9</v>
      </c>
      <c r="B12" s="191" t="str">
        <f>VLOOKUP(D12,мандатка!$B:$I,3,FALSE)</f>
        <v>Вінницька область</v>
      </c>
      <c r="C12" s="192" t="str">
        <f>VLOOKUP(D12,мандатка!$B:$I,7,FALSE)</f>
        <v>Вінницька</v>
      </c>
      <c r="D12" s="193">
        <v>180</v>
      </c>
      <c r="E12" s="198" t="str">
        <f t="shared" si="0"/>
        <v>181-188</v>
      </c>
      <c r="G12">
        <v>181</v>
      </c>
      <c r="H12" t="s">
        <v>104</v>
      </c>
      <c r="I12">
        <v>188</v>
      </c>
    </row>
    <row r="13" spans="1:9" ht="17.25">
      <c r="A13" s="197">
        <v>10</v>
      </c>
      <c r="B13" s="191" t="str">
        <f>VLOOKUP(D13,мандатка!$B:$I,3,FALSE)</f>
        <v>ДАІ Побузький ЦДЮТ</v>
      </c>
      <c r="C13" s="192" t="str">
        <f>VLOOKUP(D13,мандатка!$B:$I,7,FALSE)</f>
        <v>Кіровоградська</v>
      </c>
      <c r="D13" s="193">
        <v>190</v>
      </c>
      <c r="E13" s="198" t="str">
        <f t="shared" si="0"/>
        <v>191-198</v>
      </c>
      <c r="G13">
        <v>191</v>
      </c>
      <c r="H13" t="s">
        <v>104</v>
      </c>
      <c r="I13">
        <v>198</v>
      </c>
    </row>
    <row r="14" spans="1:9" ht="17.25">
      <c r="A14" s="197">
        <v>11</v>
      </c>
      <c r="B14" s="191" t="str">
        <f>VLOOKUP(D14,мандатка!$B:$I,3,FALSE)</f>
        <v>Кіровоградська область</v>
      </c>
      <c r="C14" s="192" t="str">
        <f>VLOOKUP(D14,мандатка!$B:$I,7,FALSE)</f>
        <v>Кіровоградська</v>
      </c>
      <c r="D14" s="193">
        <v>200</v>
      </c>
      <c r="E14" s="198" t="str">
        <f t="shared" si="0"/>
        <v>201-208</v>
      </c>
      <c r="G14">
        <v>201</v>
      </c>
      <c r="H14" t="s">
        <v>104</v>
      </c>
      <c r="I14">
        <v>208</v>
      </c>
    </row>
    <row r="15" spans="1:9" ht="17.25">
      <c r="A15" s="197">
        <v>12</v>
      </c>
      <c r="B15" s="191" t="e">
        <f>VLOOKUP(D15,мандатка!$B:$I,3,FALSE)</f>
        <v>#N/A</v>
      </c>
      <c r="C15" s="192" t="e">
        <f>VLOOKUP(D15,мандатка!$B:$I,7,FALSE)</f>
        <v>#N/A</v>
      </c>
      <c r="D15" s="193">
        <v>210</v>
      </c>
      <c r="E15" s="198" t="str">
        <f t="shared" si="0"/>
        <v>211-218</v>
      </c>
      <c r="G15">
        <v>211</v>
      </c>
      <c r="H15" t="s">
        <v>104</v>
      </c>
      <c r="I15">
        <v>218</v>
      </c>
    </row>
    <row r="16" spans="1:9" ht="17.25">
      <c r="A16" s="197">
        <v>13</v>
      </c>
      <c r="B16" s="191" t="e">
        <f>VLOOKUP(D16,мандатка!$B:$I,3,FALSE)</f>
        <v>#N/A</v>
      </c>
      <c r="C16" s="192" t="e">
        <f>VLOOKUP(D16,мандатка!$B:$I,7,FALSE)</f>
        <v>#N/A</v>
      </c>
      <c r="D16" s="193">
        <v>220</v>
      </c>
      <c r="E16" s="198" t="str">
        <f t="shared" si="0"/>
        <v>221-228</v>
      </c>
      <c r="G16">
        <v>221</v>
      </c>
      <c r="H16" t="s">
        <v>104</v>
      </c>
      <c r="I16">
        <v>228</v>
      </c>
    </row>
    <row r="17" spans="1:9" ht="17.25">
      <c r="A17" s="197">
        <v>14</v>
      </c>
      <c r="B17" s="191" t="e">
        <f>VLOOKUP(D17,мандатка!$B:$I,3,FALSE)</f>
        <v>#N/A</v>
      </c>
      <c r="C17" s="192" t="e">
        <f>VLOOKUP(D17,мандатка!$B:$I,7,FALSE)</f>
        <v>#N/A</v>
      </c>
      <c r="D17" s="193">
        <v>230</v>
      </c>
      <c r="E17" s="198" t="str">
        <f t="shared" si="0"/>
        <v>231-238</v>
      </c>
      <c r="G17">
        <v>231</v>
      </c>
      <c r="H17" t="s">
        <v>104</v>
      </c>
      <c r="I17">
        <v>238</v>
      </c>
    </row>
    <row r="18" spans="1:9" ht="17.25">
      <c r="A18" s="197">
        <v>15</v>
      </c>
      <c r="B18" s="191" t="e">
        <f>VLOOKUP(D18,мандатка!$B:$I,3,FALSE)</f>
        <v>#N/A</v>
      </c>
      <c r="C18" s="192" t="e">
        <f>VLOOKUP(D18,мандатка!$B:$I,7,FALSE)</f>
        <v>#N/A</v>
      </c>
      <c r="D18" s="193">
        <v>240</v>
      </c>
      <c r="E18" s="198" t="str">
        <f t="shared" si="0"/>
        <v>241-248</v>
      </c>
      <c r="G18">
        <v>241</v>
      </c>
      <c r="H18" t="s">
        <v>104</v>
      </c>
      <c r="I18">
        <v>248</v>
      </c>
    </row>
    <row r="19" spans="1:9" ht="17.25">
      <c r="A19" s="197">
        <v>16</v>
      </c>
      <c r="B19" s="191" t="e">
        <f>VLOOKUP(D19,мандатка!$B:$I,3,FALSE)</f>
        <v>#N/A</v>
      </c>
      <c r="C19" s="192" t="e">
        <f>VLOOKUP(D19,мандатка!$B:$I,7,FALSE)</f>
        <v>#N/A</v>
      </c>
      <c r="D19" s="193">
        <v>250</v>
      </c>
      <c r="E19" s="198" t="str">
        <f t="shared" si="0"/>
        <v>251-258</v>
      </c>
      <c r="G19">
        <v>251</v>
      </c>
      <c r="H19" t="s">
        <v>104</v>
      </c>
      <c r="I19">
        <v>258</v>
      </c>
    </row>
    <row r="20" spans="1:9" ht="17.25">
      <c r="A20" s="197">
        <v>17</v>
      </c>
      <c r="B20" s="191" t="e">
        <f>VLOOKUP(D20,мандатка!$B:$I,3,FALSE)</f>
        <v>#N/A</v>
      </c>
      <c r="C20" s="192" t="e">
        <f>VLOOKUP(D20,мандатка!$B:$I,7,FALSE)</f>
        <v>#N/A</v>
      </c>
      <c r="D20" s="193">
        <v>260</v>
      </c>
      <c r="E20" s="198" t="str">
        <f t="shared" si="0"/>
        <v>261-268</v>
      </c>
      <c r="G20">
        <v>261</v>
      </c>
      <c r="H20" t="s">
        <v>104</v>
      </c>
      <c r="I20">
        <v>268</v>
      </c>
    </row>
    <row r="21" spans="1:9" ht="17.25">
      <c r="A21" s="197">
        <v>18</v>
      </c>
      <c r="B21" s="191" t="e">
        <f>VLOOKUP(D21,мандатка!$B:$I,3,FALSE)</f>
        <v>#N/A</v>
      </c>
      <c r="C21" s="192" t="e">
        <f>VLOOKUP(D21,мандатка!$B:$I,7,FALSE)</f>
        <v>#N/A</v>
      </c>
      <c r="D21" s="193">
        <v>270</v>
      </c>
      <c r="E21" s="198" t="str">
        <f t="shared" si="0"/>
        <v>271-278</v>
      </c>
      <c r="G21">
        <v>271</v>
      </c>
      <c r="H21" t="s">
        <v>104</v>
      </c>
      <c r="I21">
        <v>278</v>
      </c>
    </row>
    <row r="22" spans="1:9" ht="17.25">
      <c r="A22" s="197">
        <v>19</v>
      </c>
      <c r="B22" s="191" t="e">
        <f>VLOOKUP(D22,мандатка!$B:$I,3,FALSE)</f>
        <v>#N/A</v>
      </c>
      <c r="C22" s="192" t="e">
        <f>VLOOKUP(D22,мандатка!$B:$I,7,FALSE)</f>
        <v>#N/A</v>
      </c>
      <c r="D22" s="193">
        <v>280</v>
      </c>
      <c r="E22" s="198" t="str">
        <f t="shared" si="0"/>
        <v>281-288</v>
      </c>
      <c r="G22">
        <v>281</v>
      </c>
      <c r="H22" t="s">
        <v>104</v>
      </c>
      <c r="I22">
        <v>288</v>
      </c>
    </row>
    <row r="23" spans="1:9" ht="17.25">
      <c r="A23" s="197">
        <v>20</v>
      </c>
      <c r="B23" s="191" t="e">
        <f>VLOOKUP(D23,мандатка!$B:$I,3,FALSE)</f>
        <v>#N/A</v>
      </c>
      <c r="C23" s="192" t="e">
        <f>VLOOKUP(D23,мандатка!$B:$I,7,FALSE)</f>
        <v>#N/A</v>
      </c>
      <c r="D23" s="193">
        <v>290</v>
      </c>
      <c r="E23" s="198" t="str">
        <f t="shared" si="0"/>
        <v>291-298</v>
      </c>
      <c r="G23">
        <v>291</v>
      </c>
      <c r="H23" t="s">
        <v>104</v>
      </c>
      <c r="I23">
        <v>298</v>
      </c>
    </row>
    <row r="24" spans="1:9" ht="17.25">
      <c r="A24" s="197">
        <v>21</v>
      </c>
      <c r="B24" s="191" t="str">
        <f>VLOOKUP(D24,мандатка!$B:$I,3,FALSE)</f>
        <v>п/з</v>
      </c>
      <c r="C24" s="192">
        <f>VLOOKUP(D24,мандатка!$B:$I,7,FALSE)</f>
        <v>0</v>
      </c>
      <c r="D24" s="193">
        <v>300</v>
      </c>
      <c r="E24" s="198" t="str">
        <f t="shared" si="0"/>
        <v>301-308</v>
      </c>
      <c r="G24">
        <v>301</v>
      </c>
      <c r="H24" t="s">
        <v>104</v>
      </c>
      <c r="I24">
        <v>308</v>
      </c>
    </row>
    <row r="25" spans="1:9" ht="17.25">
      <c r="A25" s="197">
        <v>22</v>
      </c>
      <c r="B25" s="191" t="e">
        <f>VLOOKUP(D25,мандатка!$B:$I,3,FALSE)</f>
        <v>#N/A</v>
      </c>
      <c r="C25" s="192" t="e">
        <f>VLOOKUP(D25,мандатка!$B:$I,7,FALSE)</f>
        <v>#N/A</v>
      </c>
      <c r="D25" s="193">
        <v>310</v>
      </c>
      <c r="E25" s="198" t="str">
        <f t="shared" si="0"/>
        <v>311-318</v>
      </c>
      <c r="G25">
        <v>311</v>
      </c>
      <c r="H25" t="s">
        <v>104</v>
      </c>
      <c r="I25">
        <v>318</v>
      </c>
    </row>
    <row r="26" spans="1:9" ht="17.25">
      <c r="A26" s="197">
        <v>23</v>
      </c>
      <c r="B26" s="191" t="e">
        <f>VLOOKUP(D26,мандатка!$B:$I,3,FALSE)</f>
        <v>#N/A</v>
      </c>
      <c r="C26" s="192" t="e">
        <f>VLOOKUP(D26,мандатка!$B:$I,7,FALSE)</f>
        <v>#N/A</v>
      </c>
      <c r="D26" s="193">
        <v>320</v>
      </c>
      <c r="E26" s="198" t="str">
        <f t="shared" si="0"/>
        <v>321-328</v>
      </c>
      <c r="G26">
        <v>321</v>
      </c>
      <c r="H26" t="s">
        <v>104</v>
      </c>
      <c r="I26">
        <v>328</v>
      </c>
    </row>
    <row r="27" spans="1:9" ht="17.25">
      <c r="A27" s="197">
        <v>24</v>
      </c>
      <c r="B27" s="191" t="e">
        <f>VLOOKUP(D27,мандатка!$B:$I,3,FALSE)</f>
        <v>#N/A</v>
      </c>
      <c r="C27" s="192" t="e">
        <f>VLOOKUP(D27,мандатка!$B:$I,7,FALSE)</f>
        <v>#N/A</v>
      </c>
      <c r="D27" s="193">
        <v>330</v>
      </c>
      <c r="E27" s="198" t="str">
        <f t="shared" si="0"/>
        <v>331-338</v>
      </c>
      <c r="G27">
        <v>331</v>
      </c>
      <c r="H27" t="s">
        <v>104</v>
      </c>
      <c r="I27">
        <v>338</v>
      </c>
    </row>
    <row r="28" spans="1:9" ht="17.25">
      <c r="A28" s="197">
        <v>25</v>
      </c>
      <c r="B28" s="191" t="e">
        <f>VLOOKUP(D28,мандатка!$B:$I,3,FALSE)</f>
        <v>#N/A</v>
      </c>
      <c r="C28" s="192" t="e">
        <f>VLOOKUP(D28,мандатка!$B:$I,7,FALSE)</f>
        <v>#N/A</v>
      </c>
      <c r="D28" s="193">
        <v>340</v>
      </c>
      <c r="E28" s="198" t="str">
        <f t="shared" si="0"/>
        <v>341-348</v>
      </c>
      <c r="G28">
        <v>341</v>
      </c>
      <c r="H28" t="s">
        <v>104</v>
      </c>
      <c r="I28">
        <v>348</v>
      </c>
    </row>
    <row r="29" spans="1:9" ht="17.25">
      <c r="A29" s="197">
        <v>26</v>
      </c>
      <c r="B29" s="191" t="e">
        <f>VLOOKUP(D29,мандатка!$B:$I,3,FALSE)</f>
        <v>#N/A</v>
      </c>
      <c r="C29" s="192" t="e">
        <f>VLOOKUP(D29,мандатка!$B:$I,7,FALSE)</f>
        <v>#N/A</v>
      </c>
      <c r="D29" s="193">
        <v>350</v>
      </c>
      <c r="E29" s="198" t="str">
        <f t="shared" si="0"/>
        <v>351-358</v>
      </c>
      <c r="G29">
        <v>351</v>
      </c>
      <c r="H29" t="s">
        <v>104</v>
      </c>
      <c r="I29">
        <v>358</v>
      </c>
    </row>
    <row r="30" spans="1:9" ht="17.25">
      <c r="A30" s="197">
        <v>27</v>
      </c>
      <c r="B30" s="191" t="e">
        <f>VLOOKUP(D30,мандатка!$B:$I,3,FALSE)</f>
        <v>#N/A</v>
      </c>
      <c r="C30" s="192" t="e">
        <f>VLOOKUP(D30,мандатка!$B:$I,7,FALSE)</f>
        <v>#N/A</v>
      </c>
      <c r="D30" s="193">
        <v>360</v>
      </c>
      <c r="E30" s="198" t="str">
        <f t="shared" si="0"/>
        <v>361-368</v>
      </c>
      <c r="G30">
        <v>361</v>
      </c>
      <c r="H30" t="s">
        <v>104</v>
      </c>
      <c r="I30">
        <v>368</v>
      </c>
    </row>
    <row r="31" spans="1:9" ht="17.25">
      <c r="A31" s="197">
        <v>28</v>
      </c>
      <c r="B31" s="191" t="e">
        <f>VLOOKUP(D31,мандатка!$B:$I,3,FALSE)</f>
        <v>#N/A</v>
      </c>
      <c r="C31" s="192" t="e">
        <f>VLOOKUP(D31,мандатка!$B:$I,7,FALSE)</f>
        <v>#N/A</v>
      </c>
      <c r="D31" s="193">
        <v>370</v>
      </c>
      <c r="E31" s="198" t="str">
        <f t="shared" si="0"/>
        <v>371-378</v>
      </c>
      <c r="G31">
        <v>371</v>
      </c>
      <c r="H31" t="s">
        <v>104</v>
      </c>
      <c r="I31">
        <v>378</v>
      </c>
    </row>
    <row r="32" spans="1:9" ht="17.25">
      <c r="A32" s="197">
        <v>29</v>
      </c>
      <c r="B32" s="191" t="e">
        <f>VLOOKUP(D32,мандатка!$B:$I,3,FALSE)</f>
        <v>#N/A</v>
      </c>
      <c r="C32" s="192" t="e">
        <f>VLOOKUP(D32,мандатка!$B:$I,7,FALSE)</f>
        <v>#N/A</v>
      </c>
      <c r="D32" s="193">
        <v>380</v>
      </c>
      <c r="E32" s="198" t="str">
        <f t="shared" si="0"/>
        <v>381-388</v>
      </c>
      <c r="G32">
        <v>381</v>
      </c>
      <c r="H32" t="s">
        <v>104</v>
      </c>
      <c r="I32">
        <v>388</v>
      </c>
    </row>
    <row r="33" spans="1:9" ht="17.25">
      <c r="A33" s="197">
        <v>30</v>
      </c>
      <c r="B33" s="191" t="e">
        <f>VLOOKUP(D33,мандатка!$B:$I,3,FALSE)</f>
        <v>#N/A</v>
      </c>
      <c r="C33" s="192" t="e">
        <f>VLOOKUP(D33,мандатка!$B:$I,7,FALSE)</f>
        <v>#N/A</v>
      </c>
      <c r="D33" s="193">
        <v>390</v>
      </c>
      <c r="E33" s="198" t="str">
        <f t="shared" si="0"/>
        <v>391-398</v>
      </c>
      <c r="G33">
        <v>391</v>
      </c>
      <c r="H33" t="s">
        <v>104</v>
      </c>
      <c r="I33">
        <v>398</v>
      </c>
    </row>
    <row r="34" spans="1:9" ht="17.25">
      <c r="A34" s="197">
        <v>31</v>
      </c>
      <c r="B34" s="191" t="e">
        <f>VLOOKUP(D34,мандатка!$B:$I,3,FALSE)</f>
        <v>#N/A</v>
      </c>
      <c r="C34" s="192" t="e">
        <f>VLOOKUP(D34,мандатка!$B:$I,7,FALSE)</f>
        <v>#N/A</v>
      </c>
      <c r="D34" s="193">
        <v>400</v>
      </c>
      <c r="E34" s="198" t="str">
        <f t="shared" si="0"/>
        <v>401-408</v>
      </c>
      <c r="G34">
        <v>401</v>
      </c>
      <c r="H34" t="s">
        <v>104</v>
      </c>
      <c r="I34">
        <v>408</v>
      </c>
    </row>
    <row r="35" spans="1:9" ht="17.25">
      <c r="A35" s="197">
        <v>32</v>
      </c>
      <c r="B35" s="191" t="e">
        <f>VLOOKUP(D35,мандатка!$B:$I,3,FALSE)</f>
        <v>#N/A</v>
      </c>
      <c r="C35" s="192" t="e">
        <f>VLOOKUP(D35,мандатка!$B:$I,7,FALSE)</f>
        <v>#N/A</v>
      </c>
      <c r="D35" s="193">
        <v>410</v>
      </c>
      <c r="E35" s="198" t="str">
        <f t="shared" si="0"/>
        <v>411-418</v>
      </c>
      <c r="G35">
        <v>411</v>
      </c>
      <c r="H35" t="s">
        <v>104</v>
      </c>
      <c r="I35">
        <v>418</v>
      </c>
    </row>
    <row r="36" spans="1:9" ht="17.25">
      <c r="A36" s="197">
        <v>33</v>
      </c>
      <c r="B36" s="191" t="e">
        <f>VLOOKUP(D36,мандатка!$B:$I,3,FALSE)</f>
        <v>#N/A</v>
      </c>
      <c r="C36" s="192" t="e">
        <f>VLOOKUP(D36,мандатка!$B:$I,7,FALSE)</f>
        <v>#N/A</v>
      </c>
      <c r="D36" s="193">
        <v>420</v>
      </c>
      <c r="E36" s="198" t="str">
        <f t="shared" si="0"/>
        <v>421-428</v>
      </c>
      <c r="G36">
        <v>421</v>
      </c>
      <c r="H36" t="s">
        <v>104</v>
      </c>
      <c r="I36">
        <v>428</v>
      </c>
    </row>
    <row r="37" spans="1:9" ht="17.25">
      <c r="A37" s="197">
        <v>34</v>
      </c>
      <c r="B37" s="191" t="e">
        <f>VLOOKUP(D37,мандатка!$B:$I,3,FALSE)</f>
        <v>#N/A</v>
      </c>
      <c r="C37" s="192" t="e">
        <f>VLOOKUP(D37,мандатка!$B:$I,7,FALSE)</f>
        <v>#N/A</v>
      </c>
      <c r="D37" s="193">
        <v>430</v>
      </c>
      <c r="E37" s="198" t="str">
        <f t="shared" si="0"/>
        <v>431-438</v>
      </c>
      <c r="G37">
        <v>431</v>
      </c>
      <c r="H37" t="s">
        <v>104</v>
      </c>
      <c r="I37">
        <v>438</v>
      </c>
    </row>
    <row r="38" spans="1:9" ht="17.25">
      <c r="A38" s="197">
        <v>35</v>
      </c>
      <c r="B38" s="191" t="e">
        <f>VLOOKUP(D38,мандатка!$B:$I,3,FALSE)</f>
        <v>#N/A</v>
      </c>
      <c r="C38" s="192" t="e">
        <f>VLOOKUP(D38,мандатка!$B:$I,7,FALSE)</f>
        <v>#N/A</v>
      </c>
      <c r="D38" s="193">
        <v>440</v>
      </c>
      <c r="E38" s="198" t="str">
        <f t="shared" si="0"/>
        <v>441-448</v>
      </c>
      <c r="G38">
        <v>441</v>
      </c>
      <c r="H38" t="s">
        <v>104</v>
      </c>
      <c r="I38">
        <v>448</v>
      </c>
    </row>
    <row r="39" spans="1:9" ht="17.25">
      <c r="A39" s="197">
        <v>36</v>
      </c>
      <c r="B39" s="191" t="e">
        <f>VLOOKUP(D39,мандатка!$B:$I,3,FALSE)</f>
        <v>#N/A</v>
      </c>
      <c r="C39" s="192" t="e">
        <f>VLOOKUP(D39,мандатка!$B:$I,7,FALSE)</f>
        <v>#N/A</v>
      </c>
      <c r="D39" s="193">
        <v>450</v>
      </c>
      <c r="E39" s="198" t="str">
        <f t="shared" si="0"/>
        <v>451-458</v>
      </c>
      <c r="G39">
        <v>451</v>
      </c>
      <c r="H39" t="s">
        <v>104</v>
      </c>
      <c r="I39">
        <v>458</v>
      </c>
    </row>
    <row r="40" spans="1:9" ht="18" thickBot="1">
      <c r="A40" s="199">
        <v>37</v>
      </c>
      <c r="B40" s="200" t="e">
        <f>VLOOKUP(D40,мандатка!$B:$I,3,FALSE)</f>
        <v>#N/A</v>
      </c>
      <c r="C40" s="201" t="e">
        <f>VLOOKUP(D40,мандатка!$B:$I,7,FALSE)</f>
        <v>#N/A</v>
      </c>
      <c r="D40" s="202">
        <v>460</v>
      </c>
      <c r="E40" s="203" t="str">
        <f t="shared" si="0"/>
        <v>461-468</v>
      </c>
      <c r="G40">
        <v>461</v>
      </c>
      <c r="H40" t="s">
        <v>104</v>
      </c>
      <c r="I40">
        <v>468</v>
      </c>
    </row>
  </sheetData>
  <sheetProtection/>
  <mergeCells count="1">
    <mergeCell ref="A1:E1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Z113"/>
  <sheetViews>
    <sheetView zoomScalePageLayoutView="0" workbookViewId="0" topLeftCell="H9">
      <selection activeCell="V17" sqref="V17"/>
    </sheetView>
  </sheetViews>
  <sheetFormatPr defaultColWidth="9.00390625" defaultRowHeight="12.75"/>
  <cols>
    <col min="1" max="1" width="5.375" style="0" customWidth="1"/>
    <col min="2" max="2" width="6.50390625" style="0" customWidth="1"/>
    <col min="3" max="3" width="4.50390625" style="0" customWidth="1"/>
    <col min="4" max="4" width="33.875" style="0" bestFit="1" customWidth="1"/>
    <col min="5" max="5" width="9.625" style="0" customWidth="1"/>
    <col min="6" max="6" width="5.625" style="0" customWidth="1"/>
    <col min="7" max="7" width="24.625" style="0" bestFit="1" customWidth="1"/>
    <col min="8" max="8" width="19.50390625" style="0" customWidth="1"/>
    <col min="9" max="9" width="21.625" style="0" bestFit="1" customWidth="1"/>
    <col min="10" max="10" width="6.875" style="0" customWidth="1"/>
    <col min="11" max="17" width="5.625" style="0" customWidth="1"/>
    <col min="18" max="18" width="7.875" style="152" customWidth="1"/>
    <col min="19" max="19" width="7.50390625" style="0" customWidth="1"/>
    <col min="20" max="20" width="8.125" style="0" customWidth="1"/>
    <col min="21" max="26" width="5.625" style="0" customWidth="1"/>
  </cols>
  <sheetData>
    <row r="1" spans="1:22" ht="18.75" customHeight="1">
      <c r="A1" s="298" t="s">
        <v>137</v>
      </c>
      <c r="B1" s="298"/>
      <c r="C1" s="298"/>
      <c r="D1" s="298"/>
      <c r="E1" s="298"/>
      <c r="F1" s="298"/>
      <c r="G1" s="298"/>
      <c r="H1" s="298"/>
      <c r="I1" s="298"/>
      <c r="J1" s="244">
        <v>2</v>
      </c>
      <c r="K1" s="305" t="s">
        <v>110</v>
      </c>
      <c r="L1" s="305"/>
      <c r="M1" s="305"/>
      <c r="N1" s="9"/>
      <c r="O1" s="9"/>
      <c r="P1" s="9"/>
      <c r="Q1" s="9"/>
      <c r="R1" s="151"/>
      <c r="S1" s="9"/>
      <c r="T1" s="9"/>
      <c r="U1" s="9"/>
      <c r="V1" s="9"/>
    </row>
    <row r="2" spans="1:22" ht="20.25">
      <c r="A2" s="298" t="s">
        <v>138</v>
      </c>
      <c r="B2" s="298"/>
      <c r="C2" s="298"/>
      <c r="D2" s="298"/>
      <c r="E2" s="298"/>
      <c r="F2" s="298"/>
      <c r="G2" s="298"/>
      <c r="H2" s="298"/>
      <c r="I2" s="298"/>
      <c r="J2" s="244"/>
      <c r="K2" s="305"/>
      <c r="L2" s="305"/>
      <c r="M2" s="305"/>
      <c r="N2" s="9"/>
      <c r="O2" s="9"/>
      <c r="P2" s="9"/>
      <c r="Q2" s="9"/>
      <c r="R2" s="151"/>
      <c r="S2" s="9"/>
      <c r="T2" s="9"/>
      <c r="U2" s="9"/>
      <c r="V2" s="9"/>
    </row>
    <row r="3" spans="1:13" ht="15">
      <c r="A3" s="299" t="s">
        <v>114</v>
      </c>
      <c r="B3" s="299"/>
      <c r="C3" s="299"/>
      <c r="D3" s="299"/>
      <c r="E3" s="299"/>
      <c r="F3" s="299"/>
      <c r="G3" s="299"/>
      <c r="H3" s="299"/>
      <c r="I3" s="299"/>
      <c r="J3" s="245">
        <v>3</v>
      </c>
      <c r="K3" s="305" t="s">
        <v>72</v>
      </c>
      <c r="L3" s="305"/>
      <c r="M3" s="305"/>
    </row>
    <row r="4" spans="1:13" ht="13.5" customHeight="1">
      <c r="A4" s="304" t="s">
        <v>139</v>
      </c>
      <c r="B4" s="304"/>
      <c r="C4" s="303" t="s">
        <v>141</v>
      </c>
      <c r="D4" s="303"/>
      <c r="E4" s="239"/>
      <c r="F4" s="239"/>
      <c r="G4" s="300" t="s">
        <v>140</v>
      </c>
      <c r="H4" s="300"/>
      <c r="I4" s="300"/>
      <c r="J4" s="245">
        <v>1</v>
      </c>
      <c r="K4" s="305" t="s">
        <v>111</v>
      </c>
      <c r="L4" s="305"/>
      <c r="M4" s="305"/>
    </row>
    <row r="5" spans="1:13" ht="12.75" customHeight="1" thickBot="1">
      <c r="A5" s="242"/>
      <c r="B5" s="242"/>
      <c r="C5" s="242"/>
      <c r="D5" s="242"/>
      <c r="E5" s="242"/>
      <c r="F5" s="242"/>
      <c r="G5" s="301" t="s">
        <v>142</v>
      </c>
      <c r="H5" s="302"/>
      <c r="I5" s="302"/>
      <c r="J5" s="245"/>
      <c r="K5" s="305"/>
      <c r="L5" s="305"/>
      <c r="M5" s="305"/>
    </row>
    <row r="6" spans="1:20" ht="78.75" customHeight="1">
      <c r="A6" s="56" t="s">
        <v>1</v>
      </c>
      <c r="B6" s="57" t="s">
        <v>69</v>
      </c>
      <c r="C6" s="57" t="s">
        <v>29</v>
      </c>
      <c r="D6" s="58" t="s">
        <v>4</v>
      </c>
      <c r="E6" s="57" t="s">
        <v>15</v>
      </c>
      <c r="F6" s="59" t="s">
        <v>5</v>
      </c>
      <c r="G6" s="58" t="s">
        <v>2</v>
      </c>
      <c r="H6" s="60" t="s">
        <v>16</v>
      </c>
      <c r="I6" s="60" t="s">
        <v>17</v>
      </c>
      <c r="J6" s="187" t="s">
        <v>32</v>
      </c>
      <c r="K6" s="84"/>
      <c r="L6" s="312"/>
      <c r="M6" s="313"/>
      <c r="N6" s="310"/>
      <c r="O6" s="311"/>
      <c r="P6" s="310"/>
      <c r="Q6" s="311"/>
      <c r="R6" s="223" t="s">
        <v>72</v>
      </c>
      <c r="S6" s="225" t="s">
        <v>94</v>
      </c>
      <c r="T6" s="224" t="s">
        <v>95</v>
      </c>
    </row>
    <row r="7" spans="1:24" ht="15" customHeight="1">
      <c r="A7" s="12"/>
      <c r="B7" s="204">
        <v>100</v>
      </c>
      <c r="C7" s="184"/>
      <c r="D7" s="266" t="s">
        <v>115</v>
      </c>
      <c r="E7" s="206"/>
      <c r="F7" s="185"/>
      <c r="G7" s="52"/>
      <c r="H7" s="52" t="s">
        <v>116</v>
      </c>
      <c r="I7" s="209" t="s">
        <v>136</v>
      </c>
      <c r="J7" s="188"/>
      <c r="K7" s="28"/>
      <c r="L7" s="28"/>
      <c r="M7" s="29"/>
      <c r="N7" s="87"/>
      <c r="O7" s="85"/>
      <c r="P7" s="87"/>
      <c r="Q7" s="85"/>
      <c r="R7" s="153">
        <f>B7</f>
        <v>100</v>
      </c>
      <c r="S7">
        <v>101</v>
      </c>
      <c r="T7">
        <v>102</v>
      </c>
      <c r="U7">
        <v>103</v>
      </c>
      <c r="V7">
        <v>106</v>
      </c>
      <c r="W7">
        <v>107</v>
      </c>
      <c r="X7">
        <v>108</v>
      </c>
    </row>
    <row r="8" spans="1:18" ht="15" customHeight="1">
      <c r="A8" s="6"/>
      <c r="B8" s="5">
        <v>101</v>
      </c>
      <c r="C8" s="183" t="s">
        <v>30</v>
      </c>
      <c r="D8" s="176" t="s">
        <v>119</v>
      </c>
      <c r="E8" s="51">
        <v>1998</v>
      </c>
      <c r="F8" s="185" t="s">
        <v>64</v>
      </c>
      <c r="G8" s="7" t="str">
        <f>D7</f>
        <v>КЗ «ЗОЦТКУМ» ЗОР </v>
      </c>
      <c r="H8" s="7" t="str">
        <f>H7</f>
        <v>Запорізька</v>
      </c>
      <c r="I8" s="267" t="s">
        <v>117</v>
      </c>
      <c r="J8" s="188">
        <f>IF($F8="МС",100,IF($F8="КМС",30,IF($F8="I",10,IF($F8="II",3,IF($F8="III",1,IF($F8="I юн",1,IF($F8="II юн",0.3,IF($F8="III юн",0.1,0))))))))</f>
        <v>3</v>
      </c>
      <c r="K8" s="28"/>
      <c r="L8" s="28"/>
      <c r="M8" s="29"/>
      <c r="N8" s="87"/>
      <c r="O8" s="85"/>
      <c r="P8" s="87"/>
      <c r="Q8" s="85"/>
      <c r="R8" s="153"/>
    </row>
    <row r="9" spans="1:25" ht="15" customHeight="1">
      <c r="A9" s="6"/>
      <c r="B9" s="5">
        <v>102</v>
      </c>
      <c r="C9" s="183" t="s">
        <v>30</v>
      </c>
      <c r="D9" s="176" t="s">
        <v>120</v>
      </c>
      <c r="E9" s="51">
        <v>2000</v>
      </c>
      <c r="F9" s="185" t="s">
        <v>67</v>
      </c>
      <c r="G9" s="7" t="str">
        <f>G$8</f>
        <v>КЗ «ЗОЦТКУМ» ЗОР </v>
      </c>
      <c r="H9" s="7" t="str">
        <f>H$8</f>
        <v>Запорізька</v>
      </c>
      <c r="I9" s="267" t="s">
        <v>118</v>
      </c>
      <c r="J9" s="188">
        <f aca="true" t="shared" si="0" ref="J9:J15">IF($F9="МС",100,IF($F9="КМС",30,IF($F9="I",10,IF($F9="II",3,IF($F9="III",1,IF($F9="I юн",1,IF($F9="II юн",0.3,IF($F9="III юн",0.1,0))))))))</f>
        <v>1</v>
      </c>
      <c r="K9" s="28"/>
      <c r="L9" s="28"/>
      <c r="M9" s="29"/>
      <c r="N9" s="28"/>
      <c r="O9" s="29"/>
      <c r="P9" s="87"/>
      <c r="Q9" s="85"/>
      <c r="R9" s="153"/>
      <c r="S9" s="150">
        <f>B7</f>
        <v>100</v>
      </c>
      <c r="T9">
        <v>101</v>
      </c>
      <c r="U9">
        <v>102</v>
      </c>
      <c r="V9">
        <v>104</v>
      </c>
      <c r="W9">
        <v>105</v>
      </c>
      <c r="X9">
        <v>107</v>
      </c>
      <c r="Y9">
        <v>108</v>
      </c>
    </row>
    <row r="10" spans="1:18" ht="15" customHeight="1">
      <c r="A10" s="6"/>
      <c r="B10" s="5">
        <v>103</v>
      </c>
      <c r="C10" s="183" t="s">
        <v>30</v>
      </c>
      <c r="D10" s="176" t="s">
        <v>121</v>
      </c>
      <c r="E10" s="51">
        <v>1999</v>
      </c>
      <c r="F10" s="185" t="s">
        <v>67</v>
      </c>
      <c r="G10" s="7" t="str">
        <f aca="true" t="shared" si="1" ref="G10:H15">G$8</f>
        <v>КЗ «ЗОЦТКУМ» ЗОР </v>
      </c>
      <c r="H10" s="7" t="str">
        <f t="shared" si="1"/>
        <v>Запорізька</v>
      </c>
      <c r="I10" s="267" t="s">
        <v>117</v>
      </c>
      <c r="J10" s="188">
        <f t="shared" si="0"/>
        <v>1</v>
      </c>
      <c r="K10" s="28"/>
      <c r="L10" s="28"/>
      <c r="M10" s="29"/>
      <c r="N10" s="87"/>
      <c r="O10" s="85"/>
      <c r="P10" s="28"/>
      <c r="Q10" s="29"/>
      <c r="R10" s="153"/>
    </row>
    <row r="11" spans="1:26" ht="15" customHeight="1">
      <c r="A11" s="6"/>
      <c r="B11" s="5">
        <v>104</v>
      </c>
      <c r="C11" s="183" t="s">
        <v>30</v>
      </c>
      <c r="D11" s="176" t="s">
        <v>122</v>
      </c>
      <c r="E11" s="51">
        <v>2000</v>
      </c>
      <c r="F11" s="185" t="s">
        <v>67</v>
      </c>
      <c r="G11" s="7" t="str">
        <f t="shared" si="1"/>
        <v>КЗ «ЗОЦТКУМ» ЗОР </v>
      </c>
      <c r="H11" s="7" t="str">
        <f t="shared" si="1"/>
        <v>Запорізька</v>
      </c>
      <c r="I11" s="267" t="s">
        <v>118</v>
      </c>
      <c r="J11" s="188">
        <f t="shared" si="0"/>
        <v>1</v>
      </c>
      <c r="K11" s="28"/>
      <c r="L11" s="28"/>
      <c r="M11" s="29"/>
      <c r="N11" s="87"/>
      <c r="O11" s="85"/>
      <c r="P11" s="87"/>
      <c r="Q11" s="85"/>
      <c r="R11" s="153"/>
      <c r="T11" s="154">
        <f>B7</f>
        <v>100</v>
      </c>
      <c r="U11">
        <v>101</v>
      </c>
      <c r="V11">
        <v>103</v>
      </c>
      <c r="W11">
        <v>104</v>
      </c>
      <c r="X11">
        <v>106</v>
      </c>
      <c r="Y11">
        <v>107</v>
      </c>
      <c r="Z11">
        <v>108</v>
      </c>
    </row>
    <row r="12" spans="1:18" ht="15" customHeight="1">
      <c r="A12" s="6"/>
      <c r="B12" s="5">
        <v>105</v>
      </c>
      <c r="C12" s="183" t="s">
        <v>30</v>
      </c>
      <c r="D12" s="176" t="s">
        <v>123</v>
      </c>
      <c r="E12" s="51">
        <v>2001</v>
      </c>
      <c r="F12" s="185" t="s">
        <v>67</v>
      </c>
      <c r="G12" s="7" t="str">
        <f t="shared" si="1"/>
        <v>КЗ «ЗОЦТКУМ» ЗОР </v>
      </c>
      <c r="H12" s="7" t="str">
        <f t="shared" si="1"/>
        <v>Запорізька</v>
      </c>
      <c r="I12" s="267" t="s">
        <v>117</v>
      </c>
      <c r="J12" s="188">
        <f t="shared" si="0"/>
        <v>1</v>
      </c>
      <c r="K12" s="28"/>
      <c r="L12" s="28"/>
      <c r="M12" s="29"/>
      <c r="N12" s="87"/>
      <c r="O12" s="85"/>
      <c r="P12" s="87"/>
      <c r="Q12" s="85"/>
      <c r="R12" s="153"/>
    </row>
    <row r="13" spans="1:18" ht="15" customHeight="1">
      <c r="A13" s="6"/>
      <c r="B13" s="5">
        <v>106</v>
      </c>
      <c r="C13" s="183" t="s">
        <v>30</v>
      </c>
      <c r="D13" s="176" t="s">
        <v>256</v>
      </c>
      <c r="E13" s="51">
        <v>1998</v>
      </c>
      <c r="F13" s="185" t="s">
        <v>67</v>
      </c>
      <c r="G13" s="7" t="str">
        <f t="shared" si="1"/>
        <v>КЗ «ЗОЦТКУМ» ЗОР </v>
      </c>
      <c r="H13" s="7" t="str">
        <f t="shared" si="1"/>
        <v>Запорізька</v>
      </c>
      <c r="I13" s="267" t="s">
        <v>118</v>
      </c>
      <c r="J13" s="188">
        <f t="shared" si="0"/>
        <v>1</v>
      </c>
      <c r="K13" s="28"/>
      <c r="L13" s="28"/>
      <c r="M13" s="29"/>
      <c r="N13" s="87"/>
      <c r="O13" s="85"/>
      <c r="P13" s="87"/>
      <c r="Q13" s="85"/>
      <c r="R13" s="153"/>
    </row>
    <row r="14" spans="1:18" ht="15" customHeight="1">
      <c r="A14" s="6"/>
      <c r="B14" s="5">
        <v>107</v>
      </c>
      <c r="C14" s="183" t="s">
        <v>31</v>
      </c>
      <c r="D14" s="176" t="s">
        <v>124</v>
      </c>
      <c r="E14" s="51">
        <v>1999</v>
      </c>
      <c r="F14" s="185" t="s">
        <v>67</v>
      </c>
      <c r="G14" s="7" t="str">
        <f t="shared" si="1"/>
        <v>КЗ «ЗОЦТКУМ» ЗОР </v>
      </c>
      <c r="H14" s="7" t="str">
        <f t="shared" si="1"/>
        <v>Запорізька</v>
      </c>
      <c r="I14" s="267" t="s">
        <v>117</v>
      </c>
      <c r="J14" s="188">
        <f t="shared" si="0"/>
        <v>1</v>
      </c>
      <c r="K14" s="28"/>
      <c r="L14" s="28"/>
      <c r="M14" s="29"/>
      <c r="N14" s="87"/>
      <c r="O14" s="85"/>
      <c r="P14" s="87"/>
      <c r="Q14" s="85"/>
      <c r="R14" s="153"/>
    </row>
    <row r="15" spans="1:18" ht="15" customHeight="1">
      <c r="A15" s="6"/>
      <c r="B15" s="5">
        <v>108</v>
      </c>
      <c r="C15" s="183" t="s">
        <v>31</v>
      </c>
      <c r="D15" s="176" t="s">
        <v>125</v>
      </c>
      <c r="E15" s="51">
        <v>2000</v>
      </c>
      <c r="F15" s="185" t="s">
        <v>67</v>
      </c>
      <c r="G15" s="7" t="str">
        <f t="shared" si="1"/>
        <v>КЗ «ЗОЦТКУМ» ЗОР </v>
      </c>
      <c r="H15" s="7" t="str">
        <f t="shared" si="1"/>
        <v>Запорізька</v>
      </c>
      <c r="I15" s="267" t="s">
        <v>118</v>
      </c>
      <c r="J15" s="188">
        <f t="shared" si="0"/>
        <v>1</v>
      </c>
      <c r="K15" s="28"/>
      <c r="L15" s="28"/>
      <c r="M15" s="29"/>
      <c r="N15" s="87"/>
      <c r="O15" s="85"/>
      <c r="P15" s="87"/>
      <c r="Q15" s="85"/>
      <c r="R15" s="153"/>
    </row>
    <row r="16" spans="1:24" ht="15" customHeight="1">
      <c r="A16" s="6"/>
      <c r="B16" s="205">
        <v>110</v>
      </c>
      <c r="C16" s="185"/>
      <c r="D16" s="50" t="s">
        <v>126</v>
      </c>
      <c r="E16" s="206"/>
      <c r="F16" s="185"/>
      <c r="G16" s="52"/>
      <c r="H16" s="52" t="s">
        <v>127</v>
      </c>
      <c r="I16" s="209" t="s">
        <v>128</v>
      </c>
      <c r="J16" s="188"/>
      <c r="K16" s="28"/>
      <c r="L16" s="28"/>
      <c r="M16" s="29"/>
      <c r="N16" s="87"/>
      <c r="O16" s="85"/>
      <c r="P16" s="87"/>
      <c r="Q16" s="85"/>
      <c r="R16" s="153">
        <f>B16</f>
        <v>110</v>
      </c>
      <c r="S16">
        <v>111</v>
      </c>
      <c r="T16">
        <v>112</v>
      </c>
      <c r="U16">
        <v>113</v>
      </c>
      <c r="V16">
        <v>114</v>
      </c>
      <c r="W16">
        <v>116</v>
      </c>
      <c r="X16">
        <v>118</v>
      </c>
    </row>
    <row r="17" spans="1:25" ht="15" customHeight="1">
      <c r="A17" s="6"/>
      <c r="B17" s="5">
        <v>111</v>
      </c>
      <c r="C17" s="183" t="s">
        <v>30</v>
      </c>
      <c r="D17" s="176" t="s">
        <v>129</v>
      </c>
      <c r="E17" s="51">
        <v>1999</v>
      </c>
      <c r="F17" s="185" t="s">
        <v>64</v>
      </c>
      <c r="G17" s="7" t="str">
        <f>D16</f>
        <v>МОЦТКЕ УМ</v>
      </c>
      <c r="H17" s="7" t="str">
        <f>H16</f>
        <v>Миколаївська</v>
      </c>
      <c r="I17" s="7" t="s">
        <v>130</v>
      </c>
      <c r="J17" s="188">
        <f aca="true" t="shared" si="2" ref="J17:J24">IF($F17="МС",100,IF($F17="КМС",30,IF($F17="I",10,IF($F17="II",3,IF($F17="III",1,IF($F17="I юн",1,IF($F17="II юн",0.3,IF($F17="III юн",0.1,0))))))))</f>
        <v>3</v>
      </c>
      <c r="K17" s="28"/>
      <c r="L17" s="28"/>
      <c r="M17" s="29"/>
      <c r="N17" s="28"/>
      <c r="O17" s="29"/>
      <c r="P17" s="87"/>
      <c r="Q17" s="85"/>
      <c r="R17" s="153"/>
      <c r="S17" s="150">
        <f>B16</f>
        <v>110</v>
      </c>
      <c r="T17">
        <v>112</v>
      </c>
      <c r="U17">
        <v>113</v>
      </c>
      <c r="V17">
        <v>114</v>
      </c>
      <c r="W17">
        <v>116</v>
      </c>
      <c r="X17">
        <v>118</v>
      </c>
      <c r="Y17">
        <v>115</v>
      </c>
    </row>
    <row r="18" spans="1:19" ht="15" customHeight="1">
      <c r="A18" s="6"/>
      <c r="B18" s="5">
        <v>112</v>
      </c>
      <c r="C18" s="183" t="s">
        <v>30</v>
      </c>
      <c r="D18" s="176" t="s">
        <v>268</v>
      </c>
      <c r="E18" s="51">
        <v>1999</v>
      </c>
      <c r="F18" s="185" t="s">
        <v>65</v>
      </c>
      <c r="G18" s="7" t="str">
        <f>G$17</f>
        <v>МОЦТКЕ УМ</v>
      </c>
      <c r="H18" s="7" t="str">
        <f>H$17</f>
        <v>Миколаївська</v>
      </c>
      <c r="I18" s="7" t="str">
        <f>I$16</f>
        <v>Безпалий М. А.</v>
      </c>
      <c r="J18" s="188">
        <f t="shared" si="2"/>
        <v>0.3</v>
      </c>
      <c r="K18" s="28"/>
      <c r="L18" s="28"/>
      <c r="M18" s="29"/>
      <c r="N18" s="28"/>
      <c r="O18" s="29"/>
      <c r="P18" s="87"/>
      <c r="Q18" s="85"/>
      <c r="R18" s="153"/>
      <c r="S18" s="150"/>
    </row>
    <row r="19" spans="1:18" ht="15" customHeight="1">
      <c r="A19" s="6"/>
      <c r="B19" s="5">
        <v>113</v>
      </c>
      <c r="C19" s="183" t="s">
        <v>30</v>
      </c>
      <c r="D19" s="176" t="s">
        <v>131</v>
      </c>
      <c r="E19" s="51">
        <v>1999</v>
      </c>
      <c r="F19" s="185" t="s">
        <v>66</v>
      </c>
      <c r="G19" s="7" t="str">
        <f aca="true" t="shared" si="3" ref="G19:H24">G$17</f>
        <v>МОЦТКЕ УМ</v>
      </c>
      <c r="H19" s="7" t="str">
        <f t="shared" si="3"/>
        <v>Миколаївська</v>
      </c>
      <c r="I19" s="7" t="str">
        <f>I$16</f>
        <v>Безпалий М. А.</v>
      </c>
      <c r="J19" s="188">
        <f t="shared" si="2"/>
        <v>1</v>
      </c>
      <c r="K19" s="28"/>
      <c r="L19" s="28"/>
      <c r="M19" s="29"/>
      <c r="N19" s="87"/>
      <c r="O19" s="85"/>
      <c r="P19" s="87"/>
      <c r="Q19" s="85"/>
      <c r="R19" s="153"/>
    </row>
    <row r="20" spans="1:20" ht="15" customHeight="1">
      <c r="A20" s="6"/>
      <c r="B20" s="5">
        <v>114</v>
      </c>
      <c r="C20" s="183" t="s">
        <v>30</v>
      </c>
      <c r="D20" s="176" t="s">
        <v>232</v>
      </c>
      <c r="E20" s="51">
        <v>1999</v>
      </c>
      <c r="F20" s="185" t="s">
        <v>18</v>
      </c>
      <c r="G20" s="7" t="str">
        <f t="shared" si="3"/>
        <v>МОЦТКЕ УМ</v>
      </c>
      <c r="H20" s="7" t="str">
        <f t="shared" si="3"/>
        <v>Миколаївська</v>
      </c>
      <c r="I20" s="7" t="str">
        <f>I$16</f>
        <v>Безпалий М. А.</v>
      </c>
      <c r="J20" s="188">
        <f t="shared" si="2"/>
        <v>0.1</v>
      </c>
      <c r="K20" s="28"/>
      <c r="L20" s="28"/>
      <c r="M20" s="29"/>
      <c r="N20" s="87"/>
      <c r="O20" s="85"/>
      <c r="P20" s="87"/>
      <c r="Q20" s="85"/>
      <c r="R20" s="153"/>
      <c r="T20" s="154">
        <f>B16</f>
        <v>110</v>
      </c>
    </row>
    <row r="21" spans="1:18" ht="15" customHeight="1">
      <c r="A21" s="6"/>
      <c r="B21" s="5">
        <v>115</v>
      </c>
      <c r="C21" s="183" t="s">
        <v>31</v>
      </c>
      <c r="D21" s="176" t="s">
        <v>132</v>
      </c>
      <c r="E21" s="51">
        <v>1999</v>
      </c>
      <c r="F21" s="185" t="s">
        <v>66</v>
      </c>
      <c r="G21" s="7" t="str">
        <f t="shared" si="3"/>
        <v>МОЦТКЕ УМ</v>
      </c>
      <c r="H21" s="7" t="str">
        <f t="shared" si="3"/>
        <v>Миколаївська</v>
      </c>
      <c r="I21" s="7" t="s">
        <v>130</v>
      </c>
      <c r="J21" s="188">
        <f t="shared" si="2"/>
        <v>1</v>
      </c>
      <c r="K21" s="28"/>
      <c r="L21" s="28"/>
      <c r="M21" s="29"/>
      <c r="N21" s="87"/>
      <c r="O21" s="85"/>
      <c r="P21" s="87"/>
      <c r="Q21" s="85"/>
      <c r="R21" s="153"/>
    </row>
    <row r="22" spans="1:18" ht="15" customHeight="1">
      <c r="A22" s="6"/>
      <c r="B22" s="5">
        <v>116</v>
      </c>
      <c r="C22" s="183" t="s">
        <v>31</v>
      </c>
      <c r="D22" s="176" t="s">
        <v>133</v>
      </c>
      <c r="E22" s="51">
        <v>1998</v>
      </c>
      <c r="F22" s="185" t="s">
        <v>64</v>
      </c>
      <c r="G22" s="7" t="str">
        <f t="shared" si="3"/>
        <v>МОЦТКЕ УМ</v>
      </c>
      <c r="H22" s="7" t="str">
        <f t="shared" si="3"/>
        <v>Миколаївська</v>
      </c>
      <c r="I22" s="7" t="str">
        <f>I$16</f>
        <v>Безпалий М. А.</v>
      </c>
      <c r="J22" s="188">
        <f t="shared" si="2"/>
        <v>3</v>
      </c>
      <c r="K22" s="28"/>
      <c r="L22" s="28"/>
      <c r="M22" s="29"/>
      <c r="N22" s="87"/>
      <c r="O22" s="85"/>
      <c r="P22" s="87"/>
      <c r="Q22" s="85"/>
      <c r="R22" s="153"/>
    </row>
    <row r="23" spans="1:18" ht="15" customHeight="1">
      <c r="A23" s="6"/>
      <c r="B23" s="5">
        <v>117</v>
      </c>
      <c r="C23" s="183" t="s">
        <v>31</v>
      </c>
      <c r="D23" s="176" t="s">
        <v>134</v>
      </c>
      <c r="E23" s="51">
        <v>2001</v>
      </c>
      <c r="F23" s="185" t="s">
        <v>64</v>
      </c>
      <c r="G23" s="7" t="str">
        <f t="shared" si="3"/>
        <v>МОЦТКЕ УМ</v>
      </c>
      <c r="H23" s="7" t="str">
        <f t="shared" si="3"/>
        <v>Миколаївська</v>
      </c>
      <c r="I23" s="7" t="s">
        <v>135</v>
      </c>
      <c r="J23" s="188">
        <f t="shared" si="2"/>
        <v>3</v>
      </c>
      <c r="K23" s="28"/>
      <c r="L23" s="28"/>
      <c r="M23" s="29"/>
      <c r="N23" s="87"/>
      <c r="O23" s="85"/>
      <c r="P23" s="87"/>
      <c r="Q23" s="85"/>
      <c r="R23" s="153"/>
    </row>
    <row r="24" spans="1:18" ht="15" customHeight="1">
      <c r="A24" s="6"/>
      <c r="B24" s="5">
        <v>118</v>
      </c>
      <c r="C24" s="183" t="s">
        <v>31</v>
      </c>
      <c r="D24" s="176" t="s">
        <v>278</v>
      </c>
      <c r="E24" s="51">
        <v>2000</v>
      </c>
      <c r="F24" s="185" t="s">
        <v>66</v>
      </c>
      <c r="G24" s="7" t="str">
        <f t="shared" si="3"/>
        <v>МОЦТКЕ УМ</v>
      </c>
      <c r="H24" s="7" t="str">
        <f t="shared" si="3"/>
        <v>Миколаївська</v>
      </c>
      <c r="I24" s="7" t="s">
        <v>135</v>
      </c>
      <c r="J24" s="188">
        <f t="shared" si="2"/>
        <v>1</v>
      </c>
      <c r="K24" s="28"/>
      <c r="L24" s="28"/>
      <c r="M24" s="29"/>
      <c r="N24" s="87"/>
      <c r="O24" s="85"/>
      <c r="P24" s="87"/>
      <c r="Q24" s="85"/>
      <c r="R24" s="153"/>
    </row>
    <row r="25" spans="1:24" ht="15" customHeight="1">
      <c r="A25" s="6"/>
      <c r="B25" s="205">
        <v>120</v>
      </c>
      <c r="C25" s="185"/>
      <c r="D25" s="50" t="s">
        <v>176</v>
      </c>
      <c r="E25" s="207"/>
      <c r="F25" s="207"/>
      <c r="G25" s="52"/>
      <c r="H25" s="52" t="s">
        <v>159</v>
      </c>
      <c r="I25" s="177" t="s">
        <v>160</v>
      </c>
      <c r="J25" s="188"/>
      <c r="K25" s="28"/>
      <c r="L25" s="28"/>
      <c r="M25" s="29"/>
      <c r="N25" s="87"/>
      <c r="O25" s="85"/>
      <c r="P25" s="87"/>
      <c r="Q25" s="85"/>
      <c r="R25" s="153">
        <f>B25</f>
        <v>120</v>
      </c>
      <c r="S25">
        <v>121</v>
      </c>
      <c r="T25">
        <v>122</v>
      </c>
      <c r="U25">
        <v>127</v>
      </c>
      <c r="V25">
        <v>124</v>
      </c>
      <c r="W25">
        <v>125</v>
      </c>
      <c r="X25">
        <v>128</v>
      </c>
    </row>
    <row r="26" spans="1:18" ht="15" customHeight="1">
      <c r="A26" s="6"/>
      <c r="B26" s="5">
        <v>121</v>
      </c>
      <c r="C26" s="183" t="s">
        <v>30</v>
      </c>
      <c r="D26" s="176" t="s">
        <v>161</v>
      </c>
      <c r="E26" s="51">
        <v>1998</v>
      </c>
      <c r="F26" s="185" t="s">
        <v>67</v>
      </c>
      <c r="G26" s="7" t="str">
        <f>D25</f>
        <v>Сумський ОЦПО та РТМ</v>
      </c>
      <c r="H26" s="7" t="str">
        <f>H25</f>
        <v>Сумська</v>
      </c>
      <c r="I26" s="7" t="s">
        <v>162</v>
      </c>
      <c r="J26" s="188">
        <f aca="true" t="shared" si="4" ref="J26:J33">IF($F26="МС",100,IF($F26="КМС",30,IF($F26="I",10,IF($F26="II",3,IF($F26="III",1,IF($F26="I юн",1,IF($F26="II юн",0.3,IF($F26="III юн",0.1,0))))))))</f>
        <v>1</v>
      </c>
      <c r="K26" s="28"/>
      <c r="L26" s="28"/>
      <c r="M26" s="29"/>
      <c r="N26" s="87"/>
      <c r="O26" s="85"/>
      <c r="P26" s="87"/>
      <c r="Q26" s="85"/>
      <c r="R26" s="153"/>
    </row>
    <row r="27" spans="1:25" ht="15" customHeight="1">
      <c r="A27" s="6"/>
      <c r="B27" s="5">
        <v>122</v>
      </c>
      <c r="C27" s="183" t="s">
        <v>30</v>
      </c>
      <c r="D27" s="176" t="s">
        <v>163</v>
      </c>
      <c r="E27" s="51">
        <v>1999</v>
      </c>
      <c r="F27" s="185" t="s">
        <v>67</v>
      </c>
      <c r="G27" s="7" t="str">
        <f>G$26</f>
        <v>Сумський ОЦПО та РТМ</v>
      </c>
      <c r="H27" s="7" t="str">
        <f>H$26</f>
        <v>Сумська</v>
      </c>
      <c r="I27" s="7" t="s">
        <v>162</v>
      </c>
      <c r="J27" s="188">
        <f t="shared" si="4"/>
        <v>1</v>
      </c>
      <c r="K27" s="28"/>
      <c r="L27" s="28"/>
      <c r="M27" s="29"/>
      <c r="N27" s="87"/>
      <c r="O27" s="85"/>
      <c r="P27" s="87"/>
      <c r="Q27" s="85"/>
      <c r="R27" s="153"/>
      <c r="S27" s="150">
        <f>B25</f>
        <v>120</v>
      </c>
      <c r="T27">
        <v>121</v>
      </c>
      <c r="U27">
        <v>122</v>
      </c>
      <c r="V27">
        <v>127</v>
      </c>
      <c r="W27">
        <v>124</v>
      </c>
      <c r="X27">
        <v>125</v>
      </c>
      <c r="Y27">
        <v>128</v>
      </c>
    </row>
    <row r="28" spans="1:18" ht="15" customHeight="1">
      <c r="A28" s="6"/>
      <c r="B28" s="5">
        <v>123</v>
      </c>
      <c r="C28" s="183" t="s">
        <v>30</v>
      </c>
      <c r="D28" s="176" t="s">
        <v>164</v>
      </c>
      <c r="E28" s="51">
        <v>1999</v>
      </c>
      <c r="F28" s="185" t="s">
        <v>67</v>
      </c>
      <c r="G28" s="7" t="str">
        <f aca="true" t="shared" si="5" ref="G28:H33">G$26</f>
        <v>Сумський ОЦПО та РТМ</v>
      </c>
      <c r="H28" s="7" t="str">
        <f t="shared" si="5"/>
        <v>Сумська</v>
      </c>
      <c r="I28" s="7" t="s">
        <v>162</v>
      </c>
      <c r="J28" s="188">
        <f t="shared" si="4"/>
        <v>1</v>
      </c>
      <c r="K28" s="28"/>
      <c r="L28" s="28"/>
      <c r="M28" s="29"/>
      <c r="N28" s="87"/>
      <c r="O28" s="85"/>
      <c r="P28" s="87"/>
      <c r="Q28" s="85"/>
      <c r="R28" s="153"/>
    </row>
    <row r="29" spans="1:20" ht="15" customHeight="1">
      <c r="A29" s="6"/>
      <c r="B29" s="5">
        <v>124</v>
      </c>
      <c r="C29" s="183" t="s">
        <v>30</v>
      </c>
      <c r="D29" s="176" t="s">
        <v>165</v>
      </c>
      <c r="E29" s="51">
        <v>1998</v>
      </c>
      <c r="F29" s="185" t="s">
        <v>67</v>
      </c>
      <c r="G29" s="7" t="str">
        <f t="shared" si="5"/>
        <v>Сумський ОЦПО та РТМ</v>
      </c>
      <c r="H29" s="7" t="str">
        <f t="shared" si="5"/>
        <v>Сумська</v>
      </c>
      <c r="I29" s="7" t="str">
        <f>I$25</f>
        <v>Мараховська З. А.</v>
      </c>
      <c r="J29" s="188">
        <f t="shared" si="4"/>
        <v>1</v>
      </c>
      <c r="K29" s="28"/>
      <c r="L29" s="28"/>
      <c r="M29" s="29"/>
      <c r="N29" s="87"/>
      <c r="O29" s="85"/>
      <c r="P29" s="87"/>
      <c r="Q29" s="85"/>
      <c r="R29" s="153"/>
      <c r="T29" s="154">
        <f>B25</f>
        <v>120</v>
      </c>
    </row>
    <row r="30" spans="1:18" ht="15" customHeight="1">
      <c r="A30" s="6"/>
      <c r="B30" s="5">
        <v>125</v>
      </c>
      <c r="C30" s="183" t="s">
        <v>30</v>
      </c>
      <c r="D30" s="176" t="s">
        <v>289</v>
      </c>
      <c r="E30" s="51">
        <v>1999</v>
      </c>
      <c r="F30" s="185" t="s">
        <v>67</v>
      </c>
      <c r="G30" s="7" t="str">
        <f t="shared" si="5"/>
        <v>Сумський ОЦПО та РТМ</v>
      </c>
      <c r="H30" s="7" t="str">
        <f t="shared" si="5"/>
        <v>Сумська</v>
      </c>
      <c r="I30" s="7" t="s">
        <v>166</v>
      </c>
      <c r="J30" s="188">
        <f t="shared" si="4"/>
        <v>1</v>
      </c>
      <c r="K30" s="28"/>
      <c r="L30" s="28"/>
      <c r="M30" s="29"/>
      <c r="N30" s="87"/>
      <c r="O30" s="85"/>
      <c r="P30" s="87"/>
      <c r="Q30" s="85"/>
      <c r="R30" s="153"/>
    </row>
    <row r="31" spans="1:18" ht="15" customHeight="1">
      <c r="A31" s="6"/>
      <c r="B31" s="5">
        <v>126</v>
      </c>
      <c r="C31" s="183" t="s">
        <v>30</v>
      </c>
      <c r="D31" s="176" t="s">
        <v>167</v>
      </c>
      <c r="E31" s="51">
        <v>2000</v>
      </c>
      <c r="F31" s="185" t="s">
        <v>67</v>
      </c>
      <c r="G31" s="7" t="str">
        <f t="shared" si="5"/>
        <v>Сумський ОЦПО та РТМ</v>
      </c>
      <c r="H31" s="7" t="str">
        <f t="shared" si="5"/>
        <v>Сумська</v>
      </c>
      <c r="I31" s="7" t="s">
        <v>166</v>
      </c>
      <c r="J31" s="188">
        <f t="shared" si="4"/>
        <v>1</v>
      </c>
      <c r="K31" s="28"/>
      <c r="L31" s="28"/>
      <c r="M31" s="29"/>
      <c r="N31" s="87"/>
      <c r="O31" s="85"/>
      <c r="P31" s="87"/>
      <c r="Q31" s="85"/>
      <c r="R31" s="153"/>
    </row>
    <row r="32" spans="1:18" ht="15" customHeight="1">
      <c r="A32" s="6"/>
      <c r="B32" s="5">
        <v>127</v>
      </c>
      <c r="C32" s="183" t="s">
        <v>31</v>
      </c>
      <c r="D32" s="176" t="s">
        <v>168</v>
      </c>
      <c r="E32" s="51">
        <v>1999</v>
      </c>
      <c r="F32" s="185" t="s">
        <v>67</v>
      </c>
      <c r="G32" s="7" t="str">
        <f t="shared" si="5"/>
        <v>Сумський ОЦПО та РТМ</v>
      </c>
      <c r="H32" s="7" t="str">
        <f t="shared" si="5"/>
        <v>Сумська</v>
      </c>
      <c r="I32" s="7" t="s">
        <v>169</v>
      </c>
      <c r="J32" s="188">
        <f t="shared" si="4"/>
        <v>1</v>
      </c>
      <c r="K32" s="28"/>
      <c r="L32" s="28"/>
      <c r="M32" s="29"/>
      <c r="N32" s="87"/>
      <c r="O32" s="85"/>
      <c r="P32" s="87"/>
      <c r="Q32" s="85"/>
      <c r="R32" s="153"/>
    </row>
    <row r="33" spans="1:18" ht="15" customHeight="1">
      <c r="A33" s="6"/>
      <c r="B33" s="5">
        <v>128</v>
      </c>
      <c r="C33" s="183" t="s">
        <v>31</v>
      </c>
      <c r="D33" s="176" t="s">
        <v>170</v>
      </c>
      <c r="E33" s="51">
        <v>1999</v>
      </c>
      <c r="F33" s="185" t="s">
        <v>67</v>
      </c>
      <c r="G33" s="7" t="str">
        <f t="shared" si="5"/>
        <v>Сумський ОЦПО та РТМ</v>
      </c>
      <c r="H33" s="7" t="str">
        <f t="shared" si="5"/>
        <v>Сумська</v>
      </c>
      <c r="I33" s="7" t="s">
        <v>162</v>
      </c>
      <c r="J33" s="188">
        <f t="shared" si="4"/>
        <v>1</v>
      </c>
      <c r="K33" s="28"/>
      <c r="L33" s="28"/>
      <c r="M33" s="29"/>
      <c r="N33" s="87"/>
      <c r="O33" s="85"/>
      <c r="P33" s="87"/>
      <c r="Q33" s="85"/>
      <c r="R33" s="153"/>
    </row>
    <row r="34" spans="1:24" ht="15" customHeight="1">
      <c r="A34" s="6"/>
      <c r="B34" s="205">
        <v>130</v>
      </c>
      <c r="C34" s="185"/>
      <c r="D34" s="50" t="s">
        <v>174</v>
      </c>
      <c r="E34" s="207"/>
      <c r="F34" s="207"/>
      <c r="G34" s="52"/>
      <c r="H34" s="52" t="s">
        <v>175</v>
      </c>
      <c r="I34" s="177" t="s">
        <v>177</v>
      </c>
      <c r="J34" s="188"/>
      <c r="K34" s="28"/>
      <c r="L34" s="28"/>
      <c r="M34" s="29"/>
      <c r="N34" s="87"/>
      <c r="O34" s="85"/>
      <c r="P34" s="87"/>
      <c r="Q34" s="85"/>
      <c r="R34" s="153">
        <f>B34</f>
        <v>130</v>
      </c>
      <c r="S34">
        <v>131</v>
      </c>
      <c r="T34">
        <v>132</v>
      </c>
      <c r="U34">
        <v>133</v>
      </c>
      <c r="V34">
        <v>134</v>
      </c>
      <c r="W34">
        <v>135</v>
      </c>
      <c r="X34">
        <v>136</v>
      </c>
    </row>
    <row r="35" spans="1:18" ht="15" customHeight="1">
      <c r="A35" s="6"/>
      <c r="B35" s="5">
        <v>131</v>
      </c>
      <c r="C35" s="183" t="s">
        <v>30</v>
      </c>
      <c r="D35" s="176" t="s">
        <v>178</v>
      </c>
      <c r="E35" s="51">
        <v>1998</v>
      </c>
      <c r="F35" s="185" t="s">
        <v>60</v>
      </c>
      <c r="G35" s="7" t="str">
        <f>D34</f>
        <v>Луганський ОЦДЮТК</v>
      </c>
      <c r="H35" s="7" t="str">
        <f>H34</f>
        <v>Луганська</v>
      </c>
      <c r="I35" s="7" t="str">
        <f>I$34</f>
        <v>Правдін Д. О.</v>
      </c>
      <c r="J35" s="188">
        <f>IF($F35="МС",100,IF($F35="КМС",30,IF($F35="I",10,IF($F35="II",3,IF($F35="III",1,IF($F35="I юн",1,IF($F35="II юн",0.3,IF($F35="III юн",0.1,0))))))))</f>
        <v>30</v>
      </c>
      <c r="K35" s="28"/>
      <c r="L35" s="28"/>
      <c r="M35" s="29"/>
      <c r="N35" s="87"/>
      <c r="O35" s="85"/>
      <c r="P35" s="87"/>
      <c r="Q35" s="85"/>
      <c r="R35" s="153"/>
    </row>
    <row r="36" spans="1:25" ht="15" customHeight="1">
      <c r="A36" s="6"/>
      <c r="B36" s="5">
        <v>132</v>
      </c>
      <c r="C36" s="183" t="s">
        <v>30</v>
      </c>
      <c r="D36" s="176" t="s">
        <v>179</v>
      </c>
      <c r="E36" s="51">
        <v>1998</v>
      </c>
      <c r="F36" s="185" t="s">
        <v>60</v>
      </c>
      <c r="G36" s="7" t="str">
        <f>G$35</f>
        <v>Луганський ОЦДЮТК</v>
      </c>
      <c r="H36" s="7" t="str">
        <f>H$35</f>
        <v>Луганська</v>
      </c>
      <c r="I36" s="7" t="str">
        <f aca="true" t="shared" si="6" ref="I36:I41">I$34</f>
        <v>Правдін Д. О.</v>
      </c>
      <c r="J36" s="188">
        <f>IF($F36="МС",100,IF($F36="КМС",30,IF($F36="I",10,IF($F36="II",3,IF($F36="III",1,IF($F36="I юн",1,IF($F36="II юн",0.3,IF($F36="III юн",0.1,0))))))))</f>
        <v>30</v>
      </c>
      <c r="K36" s="28"/>
      <c r="L36" s="28"/>
      <c r="M36" s="29"/>
      <c r="N36" s="87"/>
      <c r="O36" s="85"/>
      <c r="P36" s="87"/>
      <c r="Q36" s="85"/>
      <c r="R36" s="153"/>
      <c r="S36" s="150">
        <f>B34</f>
        <v>130</v>
      </c>
      <c r="T36">
        <v>131</v>
      </c>
      <c r="U36">
        <v>132</v>
      </c>
      <c r="V36">
        <v>133</v>
      </c>
      <c r="W36">
        <v>134</v>
      </c>
      <c r="X36">
        <v>135</v>
      </c>
      <c r="Y36">
        <v>136</v>
      </c>
    </row>
    <row r="37" spans="1:18" ht="15" customHeight="1">
      <c r="A37" s="6"/>
      <c r="B37" s="5">
        <v>133</v>
      </c>
      <c r="C37" s="183" t="s">
        <v>30</v>
      </c>
      <c r="D37" s="176" t="s">
        <v>180</v>
      </c>
      <c r="E37" s="51">
        <v>1998</v>
      </c>
      <c r="F37" s="185" t="s">
        <v>64</v>
      </c>
      <c r="G37" s="7" t="str">
        <f aca="true" t="shared" si="7" ref="G37:H41">G$35</f>
        <v>Луганський ОЦДЮТК</v>
      </c>
      <c r="H37" s="7" t="str">
        <f t="shared" si="7"/>
        <v>Луганська</v>
      </c>
      <c r="I37" s="7" t="str">
        <f t="shared" si="6"/>
        <v>Правдін Д. О.</v>
      </c>
      <c r="J37" s="188">
        <f>IF($F37="МС",100,IF($F37="КМС",30,IF($F37="I",10,IF($F37="II",3,IF($F37="III",1,IF($F37="I юн",1,IF($F37="II юн",0.3,IF($F37="III юн",0.1,0))))))))</f>
        <v>3</v>
      </c>
      <c r="K37" s="28"/>
      <c r="L37" s="28"/>
      <c r="M37" s="29"/>
      <c r="N37" s="87"/>
      <c r="O37" s="85"/>
      <c r="P37" s="87"/>
      <c r="Q37" s="85"/>
      <c r="R37" s="153"/>
    </row>
    <row r="38" spans="1:20" ht="15" customHeight="1">
      <c r="A38" s="6"/>
      <c r="B38" s="5">
        <v>134</v>
      </c>
      <c r="C38" s="183" t="s">
        <v>30</v>
      </c>
      <c r="D38" s="176" t="s">
        <v>181</v>
      </c>
      <c r="E38" s="51">
        <v>1999</v>
      </c>
      <c r="F38" s="185" t="s">
        <v>66</v>
      </c>
      <c r="G38" s="7" t="str">
        <f t="shared" si="7"/>
        <v>Луганський ОЦДЮТК</v>
      </c>
      <c r="H38" s="7" t="str">
        <f t="shared" si="7"/>
        <v>Луганська</v>
      </c>
      <c r="I38" s="7" t="str">
        <f t="shared" si="6"/>
        <v>Правдін Д. О.</v>
      </c>
      <c r="J38" s="188">
        <f aca="true" t="shared" si="8" ref="J38:J93">IF($F38="МС",100,IF($F38="КМС",30,IF($F38="I",10,IF($F38="II",3,IF($F38="III",1,IF($F38="I юн",1,IF($F38="II юн",0.3,IF($F38="III юн",0.1,0))))))))</f>
        <v>1</v>
      </c>
      <c r="K38" s="28"/>
      <c r="L38" s="28"/>
      <c r="M38" s="29"/>
      <c r="N38" s="87"/>
      <c r="O38" s="85"/>
      <c r="P38" s="87"/>
      <c r="Q38" s="85"/>
      <c r="R38" s="153"/>
      <c r="T38" s="154">
        <f>B34</f>
        <v>130</v>
      </c>
    </row>
    <row r="39" spans="1:18" ht="15" customHeight="1">
      <c r="A39" s="6"/>
      <c r="B39" s="5">
        <v>135</v>
      </c>
      <c r="C39" s="183" t="s">
        <v>31</v>
      </c>
      <c r="D39" s="176" t="s">
        <v>182</v>
      </c>
      <c r="E39" s="51">
        <v>1998</v>
      </c>
      <c r="F39" s="185" t="s">
        <v>60</v>
      </c>
      <c r="G39" s="7" t="str">
        <f t="shared" si="7"/>
        <v>Луганський ОЦДЮТК</v>
      </c>
      <c r="H39" s="7" t="str">
        <f t="shared" si="7"/>
        <v>Луганська</v>
      </c>
      <c r="I39" s="7" t="str">
        <f t="shared" si="6"/>
        <v>Правдін Д. О.</v>
      </c>
      <c r="J39" s="188">
        <f t="shared" si="8"/>
        <v>30</v>
      </c>
      <c r="K39" s="28"/>
      <c r="L39" s="28"/>
      <c r="M39" s="29"/>
      <c r="N39" s="87"/>
      <c r="O39" s="85"/>
      <c r="P39" s="87"/>
      <c r="Q39" s="85"/>
      <c r="R39" s="153"/>
    </row>
    <row r="40" spans="1:18" ht="15" customHeight="1">
      <c r="A40" s="6"/>
      <c r="B40" s="5">
        <v>136</v>
      </c>
      <c r="C40" s="183" t="s">
        <v>31</v>
      </c>
      <c r="D40" s="176" t="s">
        <v>183</v>
      </c>
      <c r="E40" s="51">
        <v>1998</v>
      </c>
      <c r="F40" s="185" t="s">
        <v>66</v>
      </c>
      <c r="G40" s="7" t="str">
        <f t="shared" si="7"/>
        <v>Луганський ОЦДЮТК</v>
      </c>
      <c r="H40" s="7" t="str">
        <f t="shared" si="7"/>
        <v>Луганська</v>
      </c>
      <c r="I40" s="7" t="str">
        <f t="shared" si="6"/>
        <v>Правдін Д. О.</v>
      </c>
      <c r="J40" s="188">
        <f t="shared" si="8"/>
        <v>1</v>
      </c>
      <c r="K40" s="28"/>
      <c r="L40" s="28"/>
      <c r="M40" s="29"/>
      <c r="N40" s="87"/>
      <c r="O40" s="85"/>
      <c r="P40" s="87"/>
      <c r="Q40" s="85"/>
      <c r="R40" s="153"/>
    </row>
    <row r="41" spans="1:18" ht="15" customHeight="1">
      <c r="A41" s="6"/>
      <c r="B41" s="5">
        <v>137</v>
      </c>
      <c r="C41" s="183" t="s">
        <v>31</v>
      </c>
      <c r="D41" s="176" t="s">
        <v>184</v>
      </c>
      <c r="E41" s="51">
        <v>1998</v>
      </c>
      <c r="F41" s="185" t="s">
        <v>66</v>
      </c>
      <c r="G41" s="7" t="str">
        <f t="shared" si="7"/>
        <v>Луганський ОЦДЮТК</v>
      </c>
      <c r="H41" s="7" t="str">
        <f t="shared" si="7"/>
        <v>Луганська</v>
      </c>
      <c r="I41" s="7" t="str">
        <f t="shared" si="6"/>
        <v>Правдін Д. О.</v>
      </c>
      <c r="J41" s="188">
        <f t="shared" si="8"/>
        <v>1</v>
      </c>
      <c r="K41" s="28"/>
      <c r="L41" s="28"/>
      <c r="M41" s="29"/>
      <c r="N41" s="87"/>
      <c r="O41" s="85"/>
      <c r="P41" s="87"/>
      <c r="Q41" s="85"/>
      <c r="R41" s="153"/>
    </row>
    <row r="42" spans="1:24" ht="15" customHeight="1">
      <c r="A42" s="6"/>
      <c r="B42" s="205">
        <v>140</v>
      </c>
      <c r="C42" s="185"/>
      <c r="D42" s="50" t="s">
        <v>185</v>
      </c>
      <c r="E42" s="207"/>
      <c r="F42" s="207"/>
      <c r="G42" s="52"/>
      <c r="H42" s="52" t="s">
        <v>186</v>
      </c>
      <c r="I42" s="177" t="s">
        <v>187</v>
      </c>
      <c r="J42" s="188"/>
      <c r="K42" s="28"/>
      <c r="L42" s="28"/>
      <c r="M42" s="29"/>
      <c r="N42" s="87"/>
      <c r="O42" s="85"/>
      <c r="P42" s="87"/>
      <c r="Q42" s="85"/>
      <c r="R42" s="153">
        <f>B42</f>
        <v>140</v>
      </c>
      <c r="S42">
        <v>141</v>
      </c>
      <c r="T42">
        <v>142</v>
      </c>
      <c r="U42">
        <v>143</v>
      </c>
      <c r="V42">
        <v>144</v>
      </c>
      <c r="W42">
        <v>147</v>
      </c>
      <c r="X42">
        <v>146</v>
      </c>
    </row>
    <row r="43" spans="1:18" ht="15" customHeight="1">
      <c r="A43" s="6"/>
      <c r="B43" s="5">
        <v>141</v>
      </c>
      <c r="C43" s="183" t="s">
        <v>30</v>
      </c>
      <c r="D43" s="176" t="s">
        <v>189</v>
      </c>
      <c r="E43" s="51">
        <v>1999</v>
      </c>
      <c r="F43" s="185" t="s">
        <v>64</v>
      </c>
      <c r="G43" s="7" t="str">
        <f>D42</f>
        <v>Черкаський ОЦТКЕ УМ</v>
      </c>
      <c r="H43" s="7" t="str">
        <f>H42</f>
        <v>Черкаська</v>
      </c>
      <c r="I43" s="7" t="str">
        <f>I$42</f>
        <v>Кучеренко В. А.</v>
      </c>
      <c r="J43" s="188">
        <f t="shared" si="8"/>
        <v>3</v>
      </c>
      <c r="K43" s="28"/>
      <c r="L43" s="28"/>
      <c r="M43" s="29"/>
      <c r="N43" s="87"/>
      <c r="O43" s="85"/>
      <c r="P43" s="87"/>
      <c r="Q43" s="85"/>
      <c r="R43" s="153"/>
    </row>
    <row r="44" spans="1:25" ht="15" customHeight="1">
      <c r="A44" s="6"/>
      <c r="B44" s="5">
        <v>142</v>
      </c>
      <c r="C44" s="183" t="s">
        <v>30</v>
      </c>
      <c r="D44" s="176" t="s">
        <v>188</v>
      </c>
      <c r="E44" s="51">
        <v>1999</v>
      </c>
      <c r="F44" s="185" t="s">
        <v>64</v>
      </c>
      <c r="G44" s="7" t="str">
        <f>G$43</f>
        <v>Черкаський ОЦТКЕ УМ</v>
      </c>
      <c r="H44" s="7" t="str">
        <f>H$43</f>
        <v>Черкаська</v>
      </c>
      <c r="I44" s="7" t="str">
        <f aca="true" t="shared" si="9" ref="I44:I50">I$42</f>
        <v>Кучеренко В. А.</v>
      </c>
      <c r="J44" s="188">
        <f t="shared" si="8"/>
        <v>3</v>
      </c>
      <c r="K44" s="28"/>
      <c r="L44" s="28"/>
      <c r="M44" s="29"/>
      <c r="N44" s="87"/>
      <c r="O44" s="85"/>
      <c r="P44" s="87"/>
      <c r="Q44" s="85"/>
      <c r="R44" s="153"/>
      <c r="S44" s="150">
        <f>B42</f>
        <v>140</v>
      </c>
      <c r="T44">
        <v>141</v>
      </c>
      <c r="U44">
        <v>142</v>
      </c>
      <c r="V44">
        <v>146</v>
      </c>
      <c r="W44">
        <v>143</v>
      </c>
      <c r="X44">
        <v>144</v>
      </c>
      <c r="Y44">
        <v>147</v>
      </c>
    </row>
    <row r="45" spans="1:18" ht="15" customHeight="1">
      <c r="A45" s="6"/>
      <c r="B45" s="5">
        <v>143</v>
      </c>
      <c r="C45" s="183" t="s">
        <v>30</v>
      </c>
      <c r="D45" s="176" t="s">
        <v>190</v>
      </c>
      <c r="E45" s="51">
        <v>1998</v>
      </c>
      <c r="F45" s="185" t="s">
        <v>64</v>
      </c>
      <c r="G45" s="7" t="str">
        <f aca="true" t="shared" si="10" ref="G45:H50">G$43</f>
        <v>Черкаський ОЦТКЕ УМ</v>
      </c>
      <c r="H45" s="7" t="str">
        <f t="shared" si="10"/>
        <v>Черкаська</v>
      </c>
      <c r="I45" s="7" t="str">
        <f t="shared" si="9"/>
        <v>Кучеренко В. А.</v>
      </c>
      <c r="J45" s="188">
        <f t="shared" si="8"/>
        <v>3</v>
      </c>
      <c r="K45" s="28"/>
      <c r="L45" s="28"/>
      <c r="M45" s="29"/>
      <c r="N45" s="87"/>
      <c r="O45" s="85"/>
      <c r="P45" s="87"/>
      <c r="Q45" s="85"/>
      <c r="R45" s="153"/>
    </row>
    <row r="46" spans="1:20" ht="15" customHeight="1">
      <c r="A46" s="6"/>
      <c r="B46" s="5">
        <v>144</v>
      </c>
      <c r="C46" s="183" t="s">
        <v>30</v>
      </c>
      <c r="D46" s="176" t="s">
        <v>191</v>
      </c>
      <c r="E46" s="51">
        <v>1998</v>
      </c>
      <c r="F46" s="185" t="s">
        <v>64</v>
      </c>
      <c r="G46" s="7" t="str">
        <f t="shared" si="10"/>
        <v>Черкаський ОЦТКЕ УМ</v>
      </c>
      <c r="H46" s="7" t="str">
        <f t="shared" si="10"/>
        <v>Черкаська</v>
      </c>
      <c r="I46" s="7" t="str">
        <f t="shared" si="9"/>
        <v>Кучеренко В. А.</v>
      </c>
      <c r="J46" s="188">
        <f t="shared" si="8"/>
        <v>3</v>
      </c>
      <c r="K46" s="28"/>
      <c r="L46" s="28"/>
      <c r="M46" s="29"/>
      <c r="N46" s="87"/>
      <c r="O46" s="85"/>
      <c r="P46" s="87"/>
      <c r="Q46" s="85"/>
      <c r="R46" s="153"/>
      <c r="T46" s="154">
        <f>B42</f>
        <v>140</v>
      </c>
    </row>
    <row r="47" spans="1:18" ht="15" customHeight="1">
      <c r="A47" s="6"/>
      <c r="B47" s="5">
        <v>145</v>
      </c>
      <c r="C47" s="183" t="s">
        <v>30</v>
      </c>
      <c r="D47" s="176" t="s">
        <v>192</v>
      </c>
      <c r="E47" s="51">
        <v>1998</v>
      </c>
      <c r="F47" s="185" t="s">
        <v>67</v>
      </c>
      <c r="G47" s="7" t="str">
        <f t="shared" si="10"/>
        <v>Черкаський ОЦТКЕ УМ</v>
      </c>
      <c r="H47" s="7" t="str">
        <f t="shared" si="10"/>
        <v>Черкаська</v>
      </c>
      <c r="I47" s="7" t="str">
        <f t="shared" si="9"/>
        <v>Кучеренко В. А.</v>
      </c>
      <c r="J47" s="188">
        <f t="shared" si="8"/>
        <v>1</v>
      </c>
      <c r="K47" s="28"/>
      <c r="L47" s="28"/>
      <c r="M47" s="29"/>
      <c r="N47" s="87"/>
      <c r="O47" s="85"/>
      <c r="P47" s="87"/>
      <c r="Q47" s="85"/>
      <c r="R47" s="153"/>
    </row>
    <row r="48" spans="1:18" ht="15" customHeight="1">
      <c r="A48" s="6"/>
      <c r="B48" s="5">
        <v>146</v>
      </c>
      <c r="C48" s="183" t="s">
        <v>31</v>
      </c>
      <c r="D48" s="176" t="s">
        <v>193</v>
      </c>
      <c r="E48" s="51">
        <v>2000</v>
      </c>
      <c r="F48" s="185" t="s">
        <v>64</v>
      </c>
      <c r="G48" s="7" t="str">
        <f t="shared" si="10"/>
        <v>Черкаський ОЦТКЕ УМ</v>
      </c>
      <c r="H48" s="7" t="str">
        <f t="shared" si="10"/>
        <v>Черкаська</v>
      </c>
      <c r="I48" s="7" t="str">
        <f t="shared" si="9"/>
        <v>Кучеренко В. А.</v>
      </c>
      <c r="J48" s="188">
        <f t="shared" si="8"/>
        <v>3</v>
      </c>
      <c r="K48" s="28"/>
      <c r="L48" s="28"/>
      <c r="M48" s="29"/>
      <c r="N48" s="87"/>
      <c r="O48" s="85"/>
      <c r="P48" s="87"/>
      <c r="Q48" s="85"/>
      <c r="R48" s="153"/>
    </row>
    <row r="49" spans="1:18" ht="15" customHeight="1">
      <c r="A49" s="6"/>
      <c r="B49" s="5">
        <v>147</v>
      </c>
      <c r="C49" s="183" t="s">
        <v>31</v>
      </c>
      <c r="D49" s="176" t="s">
        <v>194</v>
      </c>
      <c r="E49" s="51">
        <v>1999</v>
      </c>
      <c r="F49" s="185" t="s">
        <v>64</v>
      </c>
      <c r="G49" s="7" t="str">
        <f t="shared" si="10"/>
        <v>Черкаський ОЦТКЕ УМ</v>
      </c>
      <c r="H49" s="7" t="str">
        <f t="shared" si="10"/>
        <v>Черкаська</v>
      </c>
      <c r="I49" s="7" t="str">
        <f t="shared" si="9"/>
        <v>Кучеренко В. А.</v>
      </c>
      <c r="J49" s="188">
        <f t="shared" si="8"/>
        <v>3</v>
      </c>
      <c r="K49" s="28"/>
      <c r="L49" s="28"/>
      <c r="M49" s="29"/>
      <c r="N49" s="87"/>
      <c r="O49" s="85"/>
      <c r="P49" s="87"/>
      <c r="Q49" s="85"/>
      <c r="R49" s="153"/>
    </row>
    <row r="50" spans="1:18" ht="15" customHeight="1">
      <c r="A50" s="6"/>
      <c r="B50" s="5">
        <v>148</v>
      </c>
      <c r="C50" s="183" t="s">
        <v>31</v>
      </c>
      <c r="D50" s="176" t="s">
        <v>195</v>
      </c>
      <c r="E50" s="51">
        <v>2001</v>
      </c>
      <c r="F50" s="185" t="s">
        <v>66</v>
      </c>
      <c r="G50" s="7" t="str">
        <f t="shared" si="10"/>
        <v>Черкаський ОЦТКЕ УМ</v>
      </c>
      <c r="H50" s="7" t="str">
        <f t="shared" si="10"/>
        <v>Черкаська</v>
      </c>
      <c r="I50" s="7" t="str">
        <f t="shared" si="9"/>
        <v>Кучеренко В. А.</v>
      </c>
      <c r="J50" s="188">
        <f t="shared" si="8"/>
        <v>1</v>
      </c>
      <c r="K50" s="28"/>
      <c r="L50" s="28"/>
      <c r="M50" s="29"/>
      <c r="N50" s="87"/>
      <c r="O50" s="85"/>
      <c r="P50" s="87"/>
      <c r="Q50" s="85"/>
      <c r="R50" s="153"/>
    </row>
    <row r="51" spans="1:24" ht="15" customHeight="1">
      <c r="A51" s="6"/>
      <c r="B51" s="205">
        <v>150</v>
      </c>
      <c r="C51" s="185"/>
      <c r="D51" s="50" t="s">
        <v>196</v>
      </c>
      <c r="E51" s="208"/>
      <c r="F51" s="185"/>
      <c r="G51" s="52"/>
      <c r="H51" s="52" t="s">
        <v>197</v>
      </c>
      <c r="I51" s="177" t="s">
        <v>198</v>
      </c>
      <c r="J51" s="188"/>
      <c r="K51" s="28"/>
      <c r="L51" s="28"/>
      <c r="M51" s="29"/>
      <c r="N51" s="87"/>
      <c r="O51" s="85"/>
      <c r="P51" s="87"/>
      <c r="Q51" s="85"/>
      <c r="R51" s="153">
        <f>B51</f>
        <v>150</v>
      </c>
      <c r="S51">
        <v>151</v>
      </c>
      <c r="T51">
        <v>152</v>
      </c>
      <c r="U51">
        <v>153</v>
      </c>
      <c r="V51">
        <v>154</v>
      </c>
      <c r="W51">
        <v>155</v>
      </c>
      <c r="X51">
        <v>158</v>
      </c>
    </row>
    <row r="52" spans="1:18" ht="15" customHeight="1">
      <c r="A52" s="6"/>
      <c r="B52" s="8">
        <v>151</v>
      </c>
      <c r="C52" s="183" t="s">
        <v>30</v>
      </c>
      <c r="D52" s="176" t="s">
        <v>199</v>
      </c>
      <c r="E52" s="51">
        <v>1998</v>
      </c>
      <c r="F52" s="185" t="s">
        <v>67</v>
      </c>
      <c r="G52" s="7" t="str">
        <f>D51</f>
        <v>Харьківська область</v>
      </c>
      <c r="H52" s="7" t="str">
        <f>H51</f>
        <v>Харьківська</v>
      </c>
      <c r="I52" s="7" t="str">
        <f>I$51</f>
        <v>Цапок Р. О.</v>
      </c>
      <c r="J52" s="188">
        <f t="shared" si="8"/>
        <v>1</v>
      </c>
      <c r="K52" s="28"/>
      <c r="L52" s="28"/>
      <c r="M52" s="29"/>
      <c r="N52" s="87"/>
      <c r="O52" s="85"/>
      <c r="P52" s="87"/>
      <c r="Q52" s="85"/>
      <c r="R52" s="153"/>
    </row>
    <row r="53" spans="1:25" ht="15" customHeight="1">
      <c r="A53" s="6"/>
      <c r="B53" s="5">
        <v>152</v>
      </c>
      <c r="C53" s="183" t="s">
        <v>30</v>
      </c>
      <c r="D53" s="176" t="s">
        <v>200</v>
      </c>
      <c r="E53" s="51">
        <v>1999</v>
      </c>
      <c r="F53" s="185" t="s">
        <v>67</v>
      </c>
      <c r="G53" s="7" t="str">
        <f>G$52</f>
        <v>Харьківська область</v>
      </c>
      <c r="H53" s="7" t="str">
        <f>H$52</f>
        <v>Харьківська</v>
      </c>
      <c r="I53" s="7" t="str">
        <f aca="true" t="shared" si="11" ref="I53:I59">I$51</f>
        <v>Цапок Р. О.</v>
      </c>
      <c r="J53" s="188">
        <f t="shared" si="8"/>
        <v>1</v>
      </c>
      <c r="K53" s="28"/>
      <c r="L53" s="28"/>
      <c r="M53" s="29"/>
      <c r="N53" s="87"/>
      <c r="O53" s="85"/>
      <c r="P53" s="87"/>
      <c r="Q53" s="85"/>
      <c r="R53" s="153"/>
      <c r="S53" s="150">
        <f>B51</f>
        <v>150</v>
      </c>
      <c r="T53">
        <v>158</v>
      </c>
      <c r="U53">
        <v>155</v>
      </c>
      <c r="V53">
        <v>153</v>
      </c>
      <c r="W53">
        <v>151</v>
      </c>
      <c r="X53">
        <v>152</v>
      </c>
      <c r="Y53">
        <v>154</v>
      </c>
    </row>
    <row r="54" spans="1:18" ht="15" customHeight="1">
      <c r="A54" s="6"/>
      <c r="B54" s="5">
        <v>153</v>
      </c>
      <c r="C54" s="183" t="s">
        <v>30</v>
      </c>
      <c r="D54" s="176" t="s">
        <v>201</v>
      </c>
      <c r="E54" s="51">
        <v>1998</v>
      </c>
      <c r="F54" s="185" t="s">
        <v>67</v>
      </c>
      <c r="G54" s="7" t="str">
        <f aca="true" t="shared" si="12" ref="G54:H59">G$52</f>
        <v>Харьківська область</v>
      </c>
      <c r="H54" s="7" t="str">
        <f t="shared" si="12"/>
        <v>Харьківська</v>
      </c>
      <c r="I54" s="7" t="str">
        <f t="shared" si="11"/>
        <v>Цапок Р. О.</v>
      </c>
      <c r="J54" s="188">
        <f t="shared" si="8"/>
        <v>1</v>
      </c>
      <c r="K54" s="28"/>
      <c r="L54" s="28"/>
      <c r="M54" s="29"/>
      <c r="N54" s="87"/>
      <c r="O54" s="85"/>
      <c r="P54" s="87"/>
      <c r="Q54" s="85"/>
      <c r="R54" s="153"/>
    </row>
    <row r="55" spans="1:20" ht="15" customHeight="1">
      <c r="A55" s="6"/>
      <c r="B55" s="5">
        <v>154</v>
      </c>
      <c r="C55" s="183" t="s">
        <v>30</v>
      </c>
      <c r="D55" s="176" t="s">
        <v>202</v>
      </c>
      <c r="E55" s="51">
        <v>2001</v>
      </c>
      <c r="F55" s="185" t="s">
        <v>67</v>
      </c>
      <c r="G55" s="7" t="str">
        <f t="shared" si="12"/>
        <v>Харьківська область</v>
      </c>
      <c r="H55" s="7" t="str">
        <f t="shared" si="12"/>
        <v>Харьківська</v>
      </c>
      <c r="I55" s="7" t="str">
        <f t="shared" si="11"/>
        <v>Цапок Р. О.</v>
      </c>
      <c r="J55" s="188">
        <f t="shared" si="8"/>
        <v>1</v>
      </c>
      <c r="K55" s="28"/>
      <c r="L55" s="28"/>
      <c r="M55" s="29"/>
      <c r="N55" s="87"/>
      <c r="O55" s="85"/>
      <c r="P55" s="87"/>
      <c r="Q55" s="85"/>
      <c r="R55" s="153"/>
      <c r="T55" s="154">
        <f>B51</f>
        <v>150</v>
      </c>
    </row>
    <row r="56" spans="1:18" ht="15" customHeight="1">
      <c r="A56" s="6"/>
      <c r="B56" s="5">
        <v>155</v>
      </c>
      <c r="C56" s="183" t="s">
        <v>31</v>
      </c>
      <c r="D56" s="176" t="s">
        <v>203</v>
      </c>
      <c r="E56" s="51">
        <v>1999</v>
      </c>
      <c r="F56" s="185" t="s">
        <v>67</v>
      </c>
      <c r="G56" s="7" t="str">
        <f t="shared" si="12"/>
        <v>Харьківська область</v>
      </c>
      <c r="H56" s="7" t="str">
        <f t="shared" si="12"/>
        <v>Харьківська</v>
      </c>
      <c r="I56" s="7" t="str">
        <f t="shared" si="11"/>
        <v>Цапок Р. О.</v>
      </c>
      <c r="J56" s="188">
        <f t="shared" si="8"/>
        <v>1</v>
      </c>
      <c r="K56" s="28"/>
      <c r="L56" s="28"/>
      <c r="M56" s="29"/>
      <c r="N56" s="87"/>
      <c r="O56" s="85"/>
      <c r="P56" s="87"/>
      <c r="Q56" s="85"/>
      <c r="R56" s="153"/>
    </row>
    <row r="57" spans="1:18" ht="15" customHeight="1">
      <c r="A57" s="6"/>
      <c r="B57" s="5">
        <v>156</v>
      </c>
      <c r="C57" s="183" t="s">
        <v>31</v>
      </c>
      <c r="D57" s="176" t="s">
        <v>204</v>
      </c>
      <c r="E57" s="51">
        <v>1999</v>
      </c>
      <c r="F57" s="185" t="s">
        <v>67</v>
      </c>
      <c r="G57" s="7" t="str">
        <f t="shared" si="12"/>
        <v>Харьківська область</v>
      </c>
      <c r="H57" s="7" t="str">
        <f t="shared" si="12"/>
        <v>Харьківська</v>
      </c>
      <c r="I57" s="7" t="s">
        <v>206</v>
      </c>
      <c r="J57" s="188">
        <f t="shared" si="8"/>
        <v>1</v>
      </c>
      <c r="K57" s="28"/>
      <c r="L57" s="28"/>
      <c r="M57" s="29"/>
      <c r="N57" s="87"/>
      <c r="O57" s="85"/>
      <c r="P57" s="87"/>
      <c r="Q57" s="85"/>
      <c r="R57" s="153"/>
    </row>
    <row r="58" spans="1:18" ht="15" customHeight="1">
      <c r="A58" s="6"/>
      <c r="B58" s="5">
        <v>157</v>
      </c>
      <c r="C58" s="183" t="s">
        <v>31</v>
      </c>
      <c r="D58" s="176" t="s">
        <v>205</v>
      </c>
      <c r="E58" s="51">
        <v>2000</v>
      </c>
      <c r="F58" s="185" t="s">
        <v>67</v>
      </c>
      <c r="G58" s="7" t="str">
        <f t="shared" si="12"/>
        <v>Харьківська область</v>
      </c>
      <c r="H58" s="7" t="str">
        <f t="shared" si="12"/>
        <v>Харьківська</v>
      </c>
      <c r="I58" s="7" t="s">
        <v>206</v>
      </c>
      <c r="J58" s="188">
        <f t="shared" si="8"/>
        <v>1</v>
      </c>
      <c r="K58" s="28"/>
      <c r="L58" s="28"/>
      <c r="M58" s="29"/>
      <c r="N58" s="87"/>
      <c r="O58" s="85"/>
      <c r="P58" s="87"/>
      <c r="Q58" s="85"/>
      <c r="R58" s="153"/>
    </row>
    <row r="59" spans="1:18" ht="15" customHeight="1">
      <c r="A59" s="6"/>
      <c r="B59" s="5">
        <v>158</v>
      </c>
      <c r="C59" s="183" t="s">
        <v>31</v>
      </c>
      <c r="D59" s="176" t="s">
        <v>207</v>
      </c>
      <c r="E59" s="51">
        <v>1998</v>
      </c>
      <c r="F59" s="185" t="s">
        <v>64</v>
      </c>
      <c r="G59" s="7" t="str">
        <f t="shared" si="12"/>
        <v>Харьківська область</v>
      </c>
      <c r="H59" s="7" t="str">
        <f t="shared" si="12"/>
        <v>Харьківська</v>
      </c>
      <c r="I59" s="7" t="str">
        <f t="shared" si="11"/>
        <v>Цапок Р. О.</v>
      </c>
      <c r="J59" s="188">
        <f t="shared" si="8"/>
        <v>3</v>
      </c>
      <c r="K59" s="28"/>
      <c r="L59" s="28"/>
      <c r="M59" s="29"/>
      <c r="N59" s="87"/>
      <c r="O59" s="85"/>
      <c r="P59" s="87"/>
      <c r="Q59" s="85"/>
      <c r="R59" s="153"/>
    </row>
    <row r="60" spans="1:24" ht="15" customHeight="1">
      <c r="A60" s="6"/>
      <c r="B60" s="205">
        <v>160</v>
      </c>
      <c r="C60" s="186"/>
      <c r="D60" s="50" t="s">
        <v>208</v>
      </c>
      <c r="E60" s="52"/>
      <c r="F60" s="52"/>
      <c r="G60" s="52"/>
      <c r="H60" s="52" t="s">
        <v>209</v>
      </c>
      <c r="I60" s="177" t="s">
        <v>210</v>
      </c>
      <c r="J60" s="188"/>
      <c r="K60" s="28"/>
      <c r="L60" s="28"/>
      <c r="M60" s="29"/>
      <c r="N60" s="87"/>
      <c r="O60" s="85"/>
      <c r="P60" s="87"/>
      <c r="Q60" s="85"/>
      <c r="R60" s="153">
        <f>B60</f>
        <v>160</v>
      </c>
      <c r="S60">
        <v>161</v>
      </c>
      <c r="T60">
        <v>162</v>
      </c>
      <c r="U60">
        <v>163</v>
      </c>
      <c r="V60">
        <v>164</v>
      </c>
      <c r="W60">
        <v>165</v>
      </c>
      <c r="X60">
        <v>166</v>
      </c>
    </row>
    <row r="61" spans="1:18" ht="15" customHeight="1">
      <c r="A61" s="6"/>
      <c r="B61" s="5">
        <v>161</v>
      </c>
      <c r="C61" s="183" t="s">
        <v>30</v>
      </c>
      <c r="D61" s="176" t="s">
        <v>211</v>
      </c>
      <c r="E61" s="51">
        <v>2000</v>
      </c>
      <c r="F61" s="185" t="s">
        <v>67</v>
      </c>
      <c r="G61" s="7" t="str">
        <f>D60</f>
        <v>КЗ «ЦТКТУМ» ХОР-2 </v>
      </c>
      <c r="H61" s="7" t="str">
        <f>H60</f>
        <v>Херсонська</v>
      </c>
      <c r="I61" s="7" t="s">
        <v>212</v>
      </c>
      <c r="J61" s="188">
        <f t="shared" si="8"/>
        <v>1</v>
      </c>
      <c r="K61" s="28"/>
      <c r="L61" s="28"/>
      <c r="M61" s="29"/>
      <c r="N61" s="87"/>
      <c r="O61" s="85"/>
      <c r="P61" s="87"/>
      <c r="Q61" s="85"/>
      <c r="R61" s="153"/>
    </row>
    <row r="62" spans="1:25" ht="15" customHeight="1">
      <c r="A62" s="6"/>
      <c r="B62" s="5">
        <v>162</v>
      </c>
      <c r="C62" s="183" t="s">
        <v>30</v>
      </c>
      <c r="D62" s="176" t="s">
        <v>213</v>
      </c>
      <c r="E62" s="51">
        <v>2000</v>
      </c>
      <c r="F62" s="185" t="s">
        <v>67</v>
      </c>
      <c r="G62" s="7" t="str">
        <f>G$61</f>
        <v>КЗ «ЦТКТУМ» ХОР-2 </v>
      </c>
      <c r="H62" s="7" t="str">
        <f>H$61</f>
        <v>Херсонська</v>
      </c>
      <c r="I62" s="7" t="s">
        <v>212</v>
      </c>
      <c r="J62" s="188">
        <f t="shared" si="8"/>
        <v>1</v>
      </c>
      <c r="K62" s="28"/>
      <c r="L62" s="28"/>
      <c r="M62" s="29"/>
      <c r="N62" s="87"/>
      <c r="O62" s="85"/>
      <c r="P62" s="87"/>
      <c r="Q62" s="85"/>
      <c r="R62" s="153"/>
      <c r="S62" s="150">
        <f>B60</f>
        <v>160</v>
      </c>
      <c r="T62">
        <v>161</v>
      </c>
      <c r="U62">
        <v>162</v>
      </c>
      <c r="V62">
        <v>163</v>
      </c>
      <c r="W62">
        <v>164</v>
      </c>
      <c r="X62">
        <v>165</v>
      </c>
      <c r="Y62">
        <v>166</v>
      </c>
    </row>
    <row r="63" spans="1:18" ht="15" customHeight="1">
      <c r="A63" s="6"/>
      <c r="B63" s="5">
        <v>163</v>
      </c>
      <c r="C63" s="183" t="s">
        <v>30</v>
      </c>
      <c r="D63" s="176" t="s">
        <v>214</v>
      </c>
      <c r="E63" s="51">
        <v>2000</v>
      </c>
      <c r="F63" s="185" t="s">
        <v>66</v>
      </c>
      <c r="G63" s="7" t="str">
        <f aca="true" t="shared" si="13" ref="G63:H68">G$61</f>
        <v>КЗ «ЦТКТУМ» ХОР-2 </v>
      </c>
      <c r="H63" s="7" t="str">
        <f t="shared" si="13"/>
        <v>Херсонська</v>
      </c>
      <c r="I63" s="7" t="s">
        <v>212</v>
      </c>
      <c r="J63" s="188">
        <f t="shared" si="8"/>
        <v>1</v>
      </c>
      <c r="K63" s="28"/>
      <c r="L63" s="28"/>
      <c r="M63" s="29"/>
      <c r="N63" s="87"/>
      <c r="O63" s="85"/>
      <c r="P63" s="87"/>
      <c r="Q63" s="85"/>
      <c r="R63" s="153"/>
    </row>
    <row r="64" spans="1:20" ht="15" customHeight="1">
      <c r="A64" s="6"/>
      <c r="B64" s="5">
        <v>164</v>
      </c>
      <c r="C64" s="183" t="s">
        <v>30</v>
      </c>
      <c r="D64" s="176" t="s">
        <v>215</v>
      </c>
      <c r="E64" s="51">
        <v>2000</v>
      </c>
      <c r="F64" s="185" t="s">
        <v>67</v>
      </c>
      <c r="G64" s="7" t="str">
        <f t="shared" si="13"/>
        <v>КЗ «ЦТКТУМ» ХОР-2 </v>
      </c>
      <c r="H64" s="7" t="str">
        <f t="shared" si="13"/>
        <v>Херсонська</v>
      </c>
      <c r="I64" s="7" t="s">
        <v>212</v>
      </c>
      <c r="J64" s="188">
        <f t="shared" si="8"/>
        <v>1</v>
      </c>
      <c r="K64" s="28"/>
      <c r="L64" s="28"/>
      <c r="M64" s="29"/>
      <c r="N64" s="87"/>
      <c r="O64" s="85"/>
      <c r="P64" s="87"/>
      <c r="Q64" s="85"/>
      <c r="R64" s="153"/>
      <c r="T64" s="154">
        <f>B60</f>
        <v>160</v>
      </c>
    </row>
    <row r="65" spans="1:18" ht="15" customHeight="1">
      <c r="A65" s="6"/>
      <c r="B65" s="5">
        <v>165</v>
      </c>
      <c r="C65" s="183" t="s">
        <v>30</v>
      </c>
      <c r="D65" s="176" t="s">
        <v>216</v>
      </c>
      <c r="E65" s="51">
        <v>2001</v>
      </c>
      <c r="F65" s="185" t="s">
        <v>67</v>
      </c>
      <c r="G65" s="7" t="str">
        <f t="shared" si="13"/>
        <v>КЗ «ЦТКТУМ» ХОР-2 </v>
      </c>
      <c r="H65" s="7" t="str">
        <f t="shared" si="13"/>
        <v>Херсонська</v>
      </c>
      <c r="I65" s="7" t="s">
        <v>212</v>
      </c>
      <c r="J65" s="188">
        <f t="shared" si="8"/>
        <v>1</v>
      </c>
      <c r="K65" s="28"/>
      <c r="L65" s="28"/>
      <c r="M65" s="29"/>
      <c r="N65" s="87"/>
      <c r="O65" s="85"/>
      <c r="P65" s="87"/>
      <c r="Q65" s="85"/>
      <c r="R65" s="153"/>
    </row>
    <row r="66" spans="1:18" ht="15" customHeight="1">
      <c r="A66" s="6"/>
      <c r="B66" s="5">
        <v>166</v>
      </c>
      <c r="C66" s="183" t="s">
        <v>30</v>
      </c>
      <c r="D66" s="176" t="s">
        <v>217</v>
      </c>
      <c r="E66" s="51">
        <v>2001</v>
      </c>
      <c r="F66" s="185" t="s">
        <v>67</v>
      </c>
      <c r="G66" s="7" t="str">
        <f t="shared" si="13"/>
        <v>КЗ «ЦТКТУМ» ХОР-2 </v>
      </c>
      <c r="H66" s="7" t="str">
        <f t="shared" si="13"/>
        <v>Херсонська</v>
      </c>
      <c r="I66" s="7" t="s">
        <v>212</v>
      </c>
      <c r="J66" s="188">
        <f t="shared" si="8"/>
        <v>1</v>
      </c>
      <c r="K66" s="28"/>
      <c r="L66" s="28"/>
      <c r="M66" s="29"/>
      <c r="N66" s="87"/>
      <c r="O66" s="85"/>
      <c r="P66" s="87"/>
      <c r="Q66" s="85"/>
      <c r="R66" s="153"/>
    </row>
    <row r="67" spans="1:18" ht="15" customHeight="1">
      <c r="A67" s="6"/>
      <c r="B67" s="5">
        <v>167</v>
      </c>
      <c r="C67" s="183" t="s">
        <v>31</v>
      </c>
      <c r="D67" s="176" t="s">
        <v>218</v>
      </c>
      <c r="E67" s="51">
        <v>1999</v>
      </c>
      <c r="F67" s="185" t="s">
        <v>65</v>
      </c>
      <c r="G67" s="7" t="str">
        <f t="shared" si="13"/>
        <v>КЗ «ЦТКТУМ» ХОР-2 </v>
      </c>
      <c r="H67" s="7" t="str">
        <f t="shared" si="13"/>
        <v>Херсонська</v>
      </c>
      <c r="I67" s="7" t="s">
        <v>212</v>
      </c>
      <c r="J67" s="188">
        <f t="shared" si="8"/>
        <v>0.3</v>
      </c>
      <c r="K67" s="28"/>
      <c r="L67" s="28"/>
      <c r="M67" s="29"/>
      <c r="N67" s="87"/>
      <c r="O67" s="85"/>
      <c r="P67" s="87"/>
      <c r="Q67" s="85"/>
      <c r="R67" s="153"/>
    </row>
    <row r="68" spans="1:18" ht="15" customHeight="1">
      <c r="A68" s="6"/>
      <c r="B68" s="5">
        <v>168</v>
      </c>
      <c r="C68" s="183" t="s">
        <v>31</v>
      </c>
      <c r="D68" s="176" t="s">
        <v>219</v>
      </c>
      <c r="E68" s="51">
        <v>2000</v>
      </c>
      <c r="F68" s="185" t="s">
        <v>67</v>
      </c>
      <c r="G68" s="7" t="str">
        <f t="shared" si="13"/>
        <v>КЗ «ЦТКТУМ» ХОР-2 </v>
      </c>
      <c r="H68" s="7" t="str">
        <f t="shared" si="13"/>
        <v>Херсонська</v>
      </c>
      <c r="I68" s="7" t="s">
        <v>212</v>
      </c>
      <c r="J68" s="188">
        <f t="shared" si="8"/>
        <v>1</v>
      </c>
      <c r="K68" s="28"/>
      <c r="L68" s="28"/>
      <c r="M68" s="29"/>
      <c r="N68" s="87"/>
      <c r="O68" s="85"/>
      <c r="P68" s="87"/>
      <c r="Q68" s="85"/>
      <c r="R68" s="153"/>
    </row>
    <row r="69" spans="1:24" ht="15" customHeight="1">
      <c r="A69" s="6"/>
      <c r="B69" s="205">
        <v>170</v>
      </c>
      <c r="C69" s="186"/>
      <c r="D69" s="50" t="s">
        <v>220</v>
      </c>
      <c r="E69" s="185"/>
      <c r="F69" s="185"/>
      <c r="G69" s="52"/>
      <c r="H69" s="52" t="s">
        <v>209</v>
      </c>
      <c r="I69" s="177" t="s">
        <v>221</v>
      </c>
      <c r="J69" s="188"/>
      <c r="K69" s="28"/>
      <c r="L69" s="28"/>
      <c r="M69" s="29"/>
      <c r="N69" s="87"/>
      <c r="O69" s="85"/>
      <c r="P69" s="87"/>
      <c r="Q69" s="85"/>
      <c r="R69" s="153">
        <f>B69</f>
        <v>170</v>
      </c>
      <c r="S69" s="286">
        <v>174</v>
      </c>
      <c r="T69" s="286">
        <v>173</v>
      </c>
      <c r="U69" s="286">
        <v>172</v>
      </c>
      <c r="V69" s="286">
        <v>171</v>
      </c>
      <c r="W69" s="286">
        <v>177</v>
      </c>
      <c r="X69" s="286">
        <v>178</v>
      </c>
    </row>
    <row r="70" spans="1:18" ht="15" customHeight="1">
      <c r="A70" s="6"/>
      <c r="B70" s="5">
        <v>171</v>
      </c>
      <c r="C70" s="183" t="s">
        <v>30</v>
      </c>
      <c r="D70" s="176" t="s">
        <v>223</v>
      </c>
      <c r="E70" s="51">
        <v>1998</v>
      </c>
      <c r="F70" s="185" t="s">
        <v>67</v>
      </c>
      <c r="G70" s="7" t="str">
        <f>D69</f>
        <v>КЗ "ЦТКТУМ" ХОР-1</v>
      </c>
      <c r="H70" s="7" t="str">
        <f>H69</f>
        <v>Херсонська</v>
      </c>
      <c r="I70" s="7" t="str">
        <f>I$69</f>
        <v>Юрін О. В.</v>
      </c>
      <c r="J70" s="188">
        <f t="shared" si="8"/>
        <v>1</v>
      </c>
      <c r="K70" s="28"/>
      <c r="L70" s="28"/>
      <c r="M70" s="29"/>
      <c r="N70" s="87"/>
      <c r="O70" s="85"/>
      <c r="P70" s="87"/>
      <c r="Q70" s="85"/>
      <c r="R70" s="153"/>
    </row>
    <row r="71" spans="1:25" ht="15" customHeight="1">
      <c r="A71" s="6"/>
      <c r="B71" s="5">
        <v>172</v>
      </c>
      <c r="C71" s="183" t="s">
        <v>30</v>
      </c>
      <c r="D71" s="176" t="s">
        <v>224</v>
      </c>
      <c r="E71" s="51">
        <v>1998</v>
      </c>
      <c r="F71" s="185" t="s">
        <v>64</v>
      </c>
      <c r="G71" s="7" t="str">
        <f>G$70</f>
        <v>КЗ "ЦТКТУМ" ХОР-1</v>
      </c>
      <c r="H71" s="7" t="str">
        <f>H$70</f>
        <v>Херсонська</v>
      </c>
      <c r="I71" s="7" t="str">
        <f aca="true" t="shared" si="14" ref="I71:I77">I$69</f>
        <v>Юрін О. В.</v>
      </c>
      <c r="J71" s="188">
        <f t="shared" si="8"/>
        <v>3</v>
      </c>
      <c r="K71" s="28"/>
      <c r="L71" s="28"/>
      <c r="M71" s="29"/>
      <c r="N71" s="87"/>
      <c r="O71" s="85"/>
      <c r="P71" s="87"/>
      <c r="Q71" s="85"/>
      <c r="R71" s="153"/>
      <c r="S71" s="150">
        <f>B69</f>
        <v>170</v>
      </c>
      <c r="T71">
        <v>174</v>
      </c>
      <c r="U71">
        <v>173</v>
      </c>
      <c r="V71">
        <v>172</v>
      </c>
      <c r="W71">
        <v>171</v>
      </c>
      <c r="X71">
        <v>177</v>
      </c>
      <c r="Y71">
        <v>178</v>
      </c>
    </row>
    <row r="72" spans="1:18" ht="15" customHeight="1">
      <c r="A72" s="6"/>
      <c r="B72" s="5">
        <v>173</v>
      </c>
      <c r="C72" s="183" t="s">
        <v>30</v>
      </c>
      <c r="D72" s="176" t="s">
        <v>225</v>
      </c>
      <c r="E72" s="51">
        <v>1998</v>
      </c>
      <c r="F72" s="185" t="s">
        <v>64</v>
      </c>
      <c r="G72" s="7" t="str">
        <f aca="true" t="shared" si="15" ref="G72:H77">G$70</f>
        <v>КЗ "ЦТКТУМ" ХОР-1</v>
      </c>
      <c r="H72" s="7" t="str">
        <f t="shared" si="15"/>
        <v>Херсонська</v>
      </c>
      <c r="I72" s="7" t="str">
        <f t="shared" si="14"/>
        <v>Юрін О. В.</v>
      </c>
      <c r="J72" s="188">
        <f t="shared" si="8"/>
        <v>3</v>
      </c>
      <c r="K72" s="28"/>
      <c r="L72" s="28"/>
      <c r="M72" s="29"/>
      <c r="N72" s="87"/>
      <c r="O72" s="85"/>
      <c r="P72" s="87"/>
      <c r="Q72" s="85"/>
      <c r="R72" s="153"/>
    </row>
    <row r="73" spans="1:20" ht="15" customHeight="1">
      <c r="A73" s="6"/>
      <c r="B73" s="5">
        <v>174</v>
      </c>
      <c r="C73" s="183" t="s">
        <v>30</v>
      </c>
      <c r="D73" s="176" t="s">
        <v>226</v>
      </c>
      <c r="E73" s="51">
        <v>1999</v>
      </c>
      <c r="F73" s="185" t="s">
        <v>64</v>
      </c>
      <c r="G73" s="7" t="str">
        <f t="shared" si="15"/>
        <v>КЗ "ЦТКТУМ" ХОР-1</v>
      </c>
      <c r="H73" s="7" t="str">
        <f t="shared" si="15"/>
        <v>Херсонська</v>
      </c>
      <c r="I73" s="7" t="str">
        <f t="shared" si="14"/>
        <v>Юрін О. В.</v>
      </c>
      <c r="J73" s="188">
        <f t="shared" si="8"/>
        <v>3</v>
      </c>
      <c r="K73" s="28"/>
      <c r="L73" s="28"/>
      <c r="M73" s="29"/>
      <c r="N73" s="87"/>
      <c r="O73" s="85"/>
      <c r="P73" s="87"/>
      <c r="Q73" s="85"/>
      <c r="R73" s="153"/>
      <c r="T73" s="154">
        <f>B69</f>
        <v>170</v>
      </c>
    </row>
    <row r="74" spans="1:18" ht="15" customHeight="1">
      <c r="A74" s="6"/>
      <c r="B74" s="5">
        <v>175</v>
      </c>
      <c r="C74" s="183" t="s">
        <v>30</v>
      </c>
      <c r="D74" s="176" t="s">
        <v>227</v>
      </c>
      <c r="E74" s="51">
        <v>1998</v>
      </c>
      <c r="F74" s="185" t="s">
        <v>64</v>
      </c>
      <c r="G74" s="7" t="str">
        <f t="shared" si="15"/>
        <v>КЗ "ЦТКТУМ" ХОР-1</v>
      </c>
      <c r="H74" s="7" t="str">
        <f t="shared" si="15"/>
        <v>Херсонська</v>
      </c>
      <c r="I74" s="7" t="str">
        <f t="shared" si="14"/>
        <v>Юрін О. В.</v>
      </c>
      <c r="J74" s="188">
        <f t="shared" si="8"/>
        <v>3</v>
      </c>
      <c r="K74" s="28"/>
      <c r="L74" s="28"/>
      <c r="M74" s="29"/>
      <c r="N74" s="87"/>
      <c r="O74" s="85"/>
      <c r="P74" s="87"/>
      <c r="Q74" s="85"/>
      <c r="R74" s="153"/>
    </row>
    <row r="75" spans="1:18" ht="15" customHeight="1">
      <c r="A75" s="6"/>
      <c r="B75" s="5">
        <v>176</v>
      </c>
      <c r="C75" s="183" t="s">
        <v>31</v>
      </c>
      <c r="D75" s="176" t="s">
        <v>228</v>
      </c>
      <c r="E75" s="51">
        <v>2000</v>
      </c>
      <c r="F75" s="185" t="s">
        <v>67</v>
      </c>
      <c r="G75" s="7" t="str">
        <f t="shared" si="15"/>
        <v>КЗ "ЦТКТУМ" ХОР-1</v>
      </c>
      <c r="H75" s="7" t="str">
        <f t="shared" si="15"/>
        <v>Херсонська</v>
      </c>
      <c r="I75" s="7" t="str">
        <f t="shared" si="14"/>
        <v>Юрін О. В.</v>
      </c>
      <c r="J75" s="188">
        <f t="shared" si="8"/>
        <v>1</v>
      </c>
      <c r="K75" s="28"/>
      <c r="L75" s="28"/>
      <c r="M75" s="29"/>
      <c r="N75" s="87"/>
      <c r="O75" s="85"/>
      <c r="P75" s="87"/>
      <c r="Q75" s="85"/>
      <c r="R75" s="153"/>
    </row>
    <row r="76" spans="1:18" ht="15" customHeight="1">
      <c r="A76" s="6"/>
      <c r="B76" s="5">
        <v>177</v>
      </c>
      <c r="C76" s="183" t="s">
        <v>31</v>
      </c>
      <c r="D76" s="176" t="s">
        <v>229</v>
      </c>
      <c r="E76" s="51">
        <v>1999</v>
      </c>
      <c r="F76" s="185" t="s">
        <v>67</v>
      </c>
      <c r="G76" s="7" t="str">
        <f t="shared" si="15"/>
        <v>КЗ "ЦТКТУМ" ХОР-1</v>
      </c>
      <c r="H76" s="7" t="str">
        <f t="shared" si="15"/>
        <v>Херсонська</v>
      </c>
      <c r="I76" s="7" t="str">
        <f t="shared" si="14"/>
        <v>Юрін О. В.</v>
      </c>
      <c r="J76" s="188">
        <f t="shared" si="8"/>
        <v>1</v>
      </c>
      <c r="K76" s="28"/>
      <c r="L76" s="28"/>
      <c r="M76" s="29"/>
      <c r="N76" s="87"/>
      <c r="O76" s="85"/>
      <c r="P76" s="87"/>
      <c r="Q76" s="85"/>
      <c r="R76" s="153"/>
    </row>
    <row r="77" spans="1:18" ht="15" customHeight="1">
      <c r="A77" s="6"/>
      <c r="B77" s="5">
        <v>178</v>
      </c>
      <c r="C77" s="183" t="s">
        <v>31</v>
      </c>
      <c r="D77" s="176" t="s">
        <v>222</v>
      </c>
      <c r="E77" s="51">
        <v>1998</v>
      </c>
      <c r="F77" s="185" t="s">
        <v>67</v>
      </c>
      <c r="G77" s="7" t="str">
        <f t="shared" si="15"/>
        <v>КЗ "ЦТКТУМ" ХОР-1</v>
      </c>
      <c r="H77" s="7" t="str">
        <f t="shared" si="15"/>
        <v>Херсонська</v>
      </c>
      <c r="I77" s="7" t="str">
        <f t="shared" si="14"/>
        <v>Юрін О. В.</v>
      </c>
      <c r="J77" s="188">
        <f t="shared" si="8"/>
        <v>1</v>
      </c>
      <c r="K77" s="28"/>
      <c r="L77" s="28"/>
      <c r="M77" s="29"/>
      <c r="N77" s="87"/>
      <c r="O77" s="85"/>
      <c r="P77" s="87"/>
      <c r="Q77" s="85"/>
      <c r="R77" s="153"/>
    </row>
    <row r="78" spans="1:24" ht="15" customHeight="1">
      <c r="A78" s="6"/>
      <c r="B78" s="205">
        <v>180</v>
      </c>
      <c r="C78" s="186"/>
      <c r="D78" s="50" t="s">
        <v>233</v>
      </c>
      <c r="E78" s="185"/>
      <c r="F78" s="185"/>
      <c r="G78" s="52"/>
      <c r="H78" s="52" t="s">
        <v>234</v>
      </c>
      <c r="I78" s="177" t="s">
        <v>236</v>
      </c>
      <c r="J78" s="188">
        <f t="shared" si="8"/>
        <v>0</v>
      </c>
      <c r="K78" s="28"/>
      <c r="L78" s="28"/>
      <c r="M78" s="29"/>
      <c r="N78" s="87"/>
      <c r="O78" s="85"/>
      <c r="P78" s="87"/>
      <c r="Q78" s="85"/>
      <c r="R78" s="153">
        <f>B78</f>
        <v>180</v>
      </c>
      <c r="S78">
        <v>181</v>
      </c>
      <c r="T78">
        <v>183</v>
      </c>
      <c r="U78">
        <v>186</v>
      </c>
      <c r="V78">
        <v>187</v>
      </c>
      <c r="W78">
        <v>184</v>
      </c>
      <c r="X78">
        <v>185</v>
      </c>
    </row>
    <row r="79" spans="1:18" ht="15" customHeight="1">
      <c r="A79" s="6"/>
      <c r="B79" s="5">
        <v>181</v>
      </c>
      <c r="C79" s="183" t="s">
        <v>30</v>
      </c>
      <c r="D79" s="176" t="s">
        <v>235</v>
      </c>
      <c r="E79" s="51">
        <v>1998</v>
      </c>
      <c r="F79" s="185" t="s">
        <v>68</v>
      </c>
      <c r="G79" s="7" t="str">
        <f>D78</f>
        <v>Вінницька область</v>
      </c>
      <c r="H79" s="7" t="str">
        <f>H78</f>
        <v>Вінницька</v>
      </c>
      <c r="I79" s="7" t="s">
        <v>237</v>
      </c>
      <c r="J79" s="188">
        <f t="shared" si="8"/>
        <v>10</v>
      </c>
      <c r="K79" s="28"/>
      <c r="L79" s="28"/>
      <c r="M79" s="29"/>
      <c r="N79" s="87"/>
      <c r="O79" s="85"/>
      <c r="P79" s="87"/>
      <c r="Q79" s="85"/>
      <c r="R79" s="153"/>
    </row>
    <row r="80" spans="1:25" ht="15" customHeight="1">
      <c r="A80" s="6"/>
      <c r="B80" s="5">
        <v>182</v>
      </c>
      <c r="C80" s="183" t="s">
        <v>30</v>
      </c>
      <c r="D80" s="176" t="s">
        <v>238</v>
      </c>
      <c r="E80" s="51">
        <v>1999</v>
      </c>
      <c r="F80" s="185" t="s">
        <v>68</v>
      </c>
      <c r="G80" s="7" t="str">
        <f>G$79</f>
        <v>Вінницька область</v>
      </c>
      <c r="H80" s="7" t="str">
        <f>H$79</f>
        <v>Вінницька</v>
      </c>
      <c r="I80" s="7" t="s">
        <v>237</v>
      </c>
      <c r="J80" s="188">
        <f t="shared" si="8"/>
        <v>10</v>
      </c>
      <c r="K80" s="28"/>
      <c r="L80" s="28"/>
      <c r="M80" s="29"/>
      <c r="N80" s="87"/>
      <c r="O80" s="85"/>
      <c r="P80" s="87"/>
      <c r="Q80" s="85"/>
      <c r="R80" s="153"/>
      <c r="S80" s="150">
        <f>B78</f>
        <v>180</v>
      </c>
      <c r="T80">
        <v>187</v>
      </c>
      <c r="U80">
        <v>186</v>
      </c>
      <c r="V80">
        <v>185</v>
      </c>
      <c r="W80">
        <v>183</v>
      </c>
      <c r="X80">
        <v>182</v>
      </c>
      <c r="Y80">
        <v>181</v>
      </c>
    </row>
    <row r="81" spans="1:18" ht="15" customHeight="1">
      <c r="A81" s="6"/>
      <c r="B81" s="5">
        <v>183</v>
      </c>
      <c r="C81" s="183" t="s">
        <v>30</v>
      </c>
      <c r="D81" s="176" t="s">
        <v>239</v>
      </c>
      <c r="E81" s="51">
        <v>1999</v>
      </c>
      <c r="F81" s="185" t="s">
        <v>68</v>
      </c>
      <c r="G81" s="7" t="str">
        <f aca="true" t="shared" si="16" ref="G81:H85">G$79</f>
        <v>Вінницька область</v>
      </c>
      <c r="H81" s="7" t="str">
        <f t="shared" si="16"/>
        <v>Вінницька</v>
      </c>
      <c r="I81" s="7" t="s">
        <v>237</v>
      </c>
      <c r="J81" s="188">
        <f t="shared" si="8"/>
        <v>10</v>
      </c>
      <c r="K81" s="28"/>
      <c r="L81" s="28"/>
      <c r="M81" s="29"/>
      <c r="N81" s="87"/>
      <c r="O81" s="85"/>
      <c r="P81" s="87"/>
      <c r="Q81" s="85"/>
      <c r="R81" s="153"/>
    </row>
    <row r="82" spans="1:20" ht="15" customHeight="1">
      <c r="A82" s="6"/>
      <c r="B82" s="5">
        <v>184</v>
      </c>
      <c r="C82" s="183" t="s">
        <v>30</v>
      </c>
      <c r="D82" s="176" t="s">
        <v>240</v>
      </c>
      <c r="E82" s="51">
        <v>1999</v>
      </c>
      <c r="F82" s="185" t="s">
        <v>64</v>
      </c>
      <c r="G82" s="7" t="str">
        <f t="shared" si="16"/>
        <v>Вінницька область</v>
      </c>
      <c r="H82" s="7" t="str">
        <f t="shared" si="16"/>
        <v>Вінницька</v>
      </c>
      <c r="I82" s="7" t="s">
        <v>241</v>
      </c>
      <c r="J82" s="188">
        <f t="shared" si="8"/>
        <v>3</v>
      </c>
      <c r="K82" s="28"/>
      <c r="L82" s="28"/>
      <c r="M82" s="29"/>
      <c r="N82" s="87"/>
      <c r="O82" s="85"/>
      <c r="P82" s="87"/>
      <c r="Q82" s="85"/>
      <c r="R82" s="153"/>
      <c r="T82" s="154">
        <f>B78</f>
        <v>180</v>
      </c>
    </row>
    <row r="83" spans="1:18" ht="15" customHeight="1">
      <c r="A83" s="6"/>
      <c r="B83" s="5">
        <v>185</v>
      </c>
      <c r="C83" s="183" t="s">
        <v>30</v>
      </c>
      <c r="D83" s="176" t="s">
        <v>242</v>
      </c>
      <c r="E83" s="51">
        <v>1998</v>
      </c>
      <c r="F83" s="185" t="s">
        <v>64</v>
      </c>
      <c r="G83" s="7" t="str">
        <f t="shared" si="16"/>
        <v>Вінницька область</v>
      </c>
      <c r="H83" s="7" t="str">
        <f t="shared" si="16"/>
        <v>Вінницька</v>
      </c>
      <c r="I83" s="7" t="s">
        <v>243</v>
      </c>
      <c r="J83" s="188">
        <f t="shared" si="8"/>
        <v>3</v>
      </c>
      <c r="K83" s="28"/>
      <c r="L83" s="28"/>
      <c r="M83" s="29"/>
      <c r="N83" s="87"/>
      <c r="O83" s="85"/>
      <c r="P83" s="87"/>
      <c r="Q83" s="85"/>
      <c r="R83" s="153"/>
    </row>
    <row r="84" spans="1:18" ht="15" customHeight="1">
      <c r="A84" s="6"/>
      <c r="B84" s="5">
        <v>186</v>
      </c>
      <c r="C84" s="183" t="s">
        <v>31</v>
      </c>
      <c r="D84" s="176" t="s">
        <v>244</v>
      </c>
      <c r="E84" s="51">
        <v>1998</v>
      </c>
      <c r="F84" s="185" t="s">
        <v>68</v>
      </c>
      <c r="G84" s="7" t="str">
        <f t="shared" si="16"/>
        <v>Вінницька область</v>
      </c>
      <c r="H84" s="7" t="str">
        <f t="shared" si="16"/>
        <v>Вінницька</v>
      </c>
      <c r="I84" s="7" t="s">
        <v>237</v>
      </c>
      <c r="J84" s="188">
        <f t="shared" si="8"/>
        <v>10</v>
      </c>
      <c r="K84" s="28"/>
      <c r="L84" s="28"/>
      <c r="M84" s="29"/>
      <c r="N84" s="87"/>
      <c r="O84" s="85"/>
      <c r="P84" s="87"/>
      <c r="Q84" s="85"/>
      <c r="R84" s="153"/>
    </row>
    <row r="85" spans="1:18" ht="15" customHeight="1">
      <c r="A85" s="6"/>
      <c r="B85" s="5">
        <v>187</v>
      </c>
      <c r="C85" s="183" t="s">
        <v>31</v>
      </c>
      <c r="D85" s="176" t="s">
        <v>245</v>
      </c>
      <c r="E85" s="51">
        <v>1998</v>
      </c>
      <c r="F85" s="185" t="s">
        <v>68</v>
      </c>
      <c r="G85" s="7" t="str">
        <f t="shared" si="16"/>
        <v>Вінницька область</v>
      </c>
      <c r="H85" s="7" t="str">
        <f t="shared" si="16"/>
        <v>Вінницька</v>
      </c>
      <c r="I85" s="7" t="s">
        <v>243</v>
      </c>
      <c r="J85" s="188">
        <f t="shared" si="8"/>
        <v>10</v>
      </c>
      <c r="K85" s="28"/>
      <c r="L85" s="28"/>
      <c r="M85" s="29"/>
      <c r="N85" s="87"/>
      <c r="O85" s="85"/>
      <c r="P85" s="87"/>
      <c r="Q85" s="85"/>
      <c r="R85" s="153"/>
    </row>
    <row r="86" spans="1:24" ht="15" customHeight="1">
      <c r="A86" s="6"/>
      <c r="B86" s="205">
        <v>190</v>
      </c>
      <c r="C86" s="186"/>
      <c r="D86" s="50" t="s">
        <v>246</v>
      </c>
      <c r="E86" s="185"/>
      <c r="F86" s="185"/>
      <c r="G86" s="52"/>
      <c r="H86" s="52" t="s">
        <v>247</v>
      </c>
      <c r="I86" s="177" t="s">
        <v>248</v>
      </c>
      <c r="J86" s="188"/>
      <c r="K86" s="28"/>
      <c r="L86" s="28"/>
      <c r="M86" s="29"/>
      <c r="N86" s="87"/>
      <c r="O86" s="85"/>
      <c r="P86" s="87"/>
      <c r="Q86" s="85"/>
      <c r="R86" s="153">
        <f>B86</f>
        <v>190</v>
      </c>
      <c r="S86">
        <v>191</v>
      </c>
      <c r="T86">
        <v>192</v>
      </c>
      <c r="U86">
        <v>193</v>
      </c>
      <c r="V86">
        <v>194</v>
      </c>
      <c r="W86">
        <v>196</v>
      </c>
      <c r="X86">
        <v>197</v>
      </c>
    </row>
    <row r="87" spans="1:18" ht="15" customHeight="1">
      <c r="A87" s="6"/>
      <c r="B87" s="5">
        <v>191</v>
      </c>
      <c r="C87" s="183" t="s">
        <v>30</v>
      </c>
      <c r="D87" s="176" t="s">
        <v>249</v>
      </c>
      <c r="E87" s="51">
        <v>2000</v>
      </c>
      <c r="F87" s="185" t="s">
        <v>66</v>
      </c>
      <c r="G87" s="7" t="str">
        <f>D86</f>
        <v>ДАІ Побузький ЦДЮТ</v>
      </c>
      <c r="H87" s="7" t="str">
        <f>H86</f>
        <v>Кіровоградська</v>
      </c>
      <c r="I87" s="7" t="str">
        <f>I$86</f>
        <v>Дудкін А.</v>
      </c>
      <c r="J87" s="188">
        <f t="shared" si="8"/>
        <v>1</v>
      </c>
      <c r="K87" s="28"/>
      <c r="L87" s="28"/>
      <c r="M87" s="29"/>
      <c r="N87" s="87"/>
      <c r="O87" s="85"/>
      <c r="P87" s="87"/>
      <c r="Q87" s="85"/>
      <c r="R87" s="153"/>
    </row>
    <row r="88" spans="1:25" ht="15" customHeight="1">
      <c r="A88" s="6"/>
      <c r="B88" s="5">
        <v>192</v>
      </c>
      <c r="C88" s="183" t="s">
        <v>30</v>
      </c>
      <c r="D88" s="176" t="s">
        <v>250</v>
      </c>
      <c r="E88" s="51">
        <v>1998</v>
      </c>
      <c r="F88" s="185" t="s">
        <v>64</v>
      </c>
      <c r="G88" s="7" t="str">
        <f>G$87</f>
        <v>ДАІ Побузький ЦДЮТ</v>
      </c>
      <c r="H88" s="7" t="str">
        <f>H$87</f>
        <v>Кіровоградська</v>
      </c>
      <c r="I88" s="7" t="str">
        <f aca="true" t="shared" si="17" ref="I88:I93">I$86</f>
        <v>Дудкін А.</v>
      </c>
      <c r="J88" s="188">
        <f t="shared" si="8"/>
        <v>3</v>
      </c>
      <c r="K88" s="28"/>
      <c r="L88" s="28"/>
      <c r="M88" s="29"/>
      <c r="N88" s="87"/>
      <c r="O88" s="85"/>
      <c r="P88" s="87"/>
      <c r="Q88" s="85"/>
      <c r="R88" s="153"/>
      <c r="S88" s="150">
        <f>B86</f>
        <v>190</v>
      </c>
      <c r="T88">
        <v>192</v>
      </c>
      <c r="U88">
        <v>193</v>
      </c>
      <c r="V88">
        <v>194</v>
      </c>
      <c r="W88">
        <v>196</v>
      </c>
      <c r="X88">
        <v>191</v>
      </c>
      <c r="Y88">
        <v>197</v>
      </c>
    </row>
    <row r="89" spans="1:18" ht="15" customHeight="1">
      <c r="A89" s="6"/>
      <c r="B89" s="5">
        <v>193</v>
      </c>
      <c r="C89" s="183" t="s">
        <v>30</v>
      </c>
      <c r="D89" s="176" t="s">
        <v>251</v>
      </c>
      <c r="E89" s="51">
        <v>1998</v>
      </c>
      <c r="F89" s="185" t="s">
        <v>64</v>
      </c>
      <c r="G89" s="7" t="str">
        <f aca="true" t="shared" si="18" ref="G89:H93">G$87</f>
        <v>ДАІ Побузький ЦДЮТ</v>
      </c>
      <c r="H89" s="7" t="str">
        <f t="shared" si="18"/>
        <v>Кіровоградська</v>
      </c>
      <c r="I89" s="7" t="str">
        <f t="shared" si="17"/>
        <v>Дудкін А.</v>
      </c>
      <c r="J89" s="188">
        <f t="shared" si="8"/>
        <v>3</v>
      </c>
      <c r="K89" s="28"/>
      <c r="L89" s="28"/>
      <c r="M89" s="29"/>
      <c r="N89" s="87"/>
      <c r="O89" s="85"/>
      <c r="P89" s="87"/>
      <c r="Q89" s="85"/>
      <c r="R89" s="153"/>
    </row>
    <row r="90" spans="1:20" ht="15" customHeight="1">
      <c r="A90" s="6"/>
      <c r="B90" s="5">
        <v>194</v>
      </c>
      <c r="C90" s="183" t="s">
        <v>30</v>
      </c>
      <c r="D90" s="176" t="s">
        <v>252</v>
      </c>
      <c r="E90" s="51">
        <v>1998</v>
      </c>
      <c r="F90" s="185" t="s">
        <v>67</v>
      </c>
      <c r="G90" s="7" t="str">
        <f t="shared" si="18"/>
        <v>ДАІ Побузький ЦДЮТ</v>
      </c>
      <c r="H90" s="7" t="str">
        <f t="shared" si="18"/>
        <v>Кіровоградська</v>
      </c>
      <c r="I90" s="7" t="str">
        <f t="shared" si="17"/>
        <v>Дудкін А.</v>
      </c>
      <c r="J90" s="188">
        <f t="shared" si="8"/>
        <v>1</v>
      </c>
      <c r="K90" s="28"/>
      <c r="L90" s="28"/>
      <c r="M90" s="29"/>
      <c r="N90" s="87"/>
      <c r="O90" s="85"/>
      <c r="P90" s="87"/>
      <c r="Q90" s="85"/>
      <c r="R90" s="153"/>
      <c r="T90" s="154">
        <f>B86</f>
        <v>190</v>
      </c>
    </row>
    <row r="91" spans="1:18" ht="15" customHeight="1">
      <c r="A91" s="6"/>
      <c r="B91" s="5">
        <v>195</v>
      </c>
      <c r="C91" s="183" t="s">
        <v>30</v>
      </c>
      <c r="D91" s="176" t="s">
        <v>253</v>
      </c>
      <c r="E91" s="51">
        <v>2000</v>
      </c>
      <c r="F91" s="185" t="s">
        <v>66</v>
      </c>
      <c r="G91" s="7" t="str">
        <f t="shared" si="18"/>
        <v>ДАІ Побузький ЦДЮТ</v>
      </c>
      <c r="H91" s="7" t="str">
        <f t="shared" si="18"/>
        <v>Кіровоградська</v>
      </c>
      <c r="I91" s="7" t="str">
        <f t="shared" si="17"/>
        <v>Дудкін А.</v>
      </c>
      <c r="J91" s="188">
        <f t="shared" si="8"/>
        <v>1</v>
      </c>
      <c r="K91" s="28"/>
      <c r="L91" s="28"/>
      <c r="M91" s="29"/>
      <c r="N91" s="87"/>
      <c r="O91" s="85"/>
      <c r="P91" s="87"/>
      <c r="Q91" s="85"/>
      <c r="R91" s="153"/>
    </row>
    <row r="92" spans="1:18" ht="15" customHeight="1">
      <c r="A92" s="6"/>
      <c r="B92" s="5">
        <v>196</v>
      </c>
      <c r="C92" s="183" t="s">
        <v>31</v>
      </c>
      <c r="D92" s="176" t="s">
        <v>254</v>
      </c>
      <c r="E92" s="51">
        <v>1998</v>
      </c>
      <c r="F92" s="185" t="s">
        <v>64</v>
      </c>
      <c r="G92" s="7" t="str">
        <f t="shared" si="18"/>
        <v>ДАІ Побузький ЦДЮТ</v>
      </c>
      <c r="H92" s="7" t="str">
        <f t="shared" si="18"/>
        <v>Кіровоградська</v>
      </c>
      <c r="I92" s="7" t="str">
        <f t="shared" si="17"/>
        <v>Дудкін А.</v>
      </c>
      <c r="J92" s="188">
        <f t="shared" si="8"/>
        <v>3</v>
      </c>
      <c r="K92" s="28"/>
      <c r="L92" s="28"/>
      <c r="M92" s="29"/>
      <c r="N92" s="87"/>
      <c r="O92" s="85"/>
      <c r="P92" s="87"/>
      <c r="Q92" s="85"/>
      <c r="R92" s="153"/>
    </row>
    <row r="93" spans="1:18" ht="15" customHeight="1">
      <c r="A93" s="6"/>
      <c r="B93" s="5">
        <v>197</v>
      </c>
      <c r="C93" s="183" t="s">
        <v>31</v>
      </c>
      <c r="D93" s="176" t="s">
        <v>255</v>
      </c>
      <c r="E93" s="51">
        <v>2001</v>
      </c>
      <c r="F93" s="185" t="s">
        <v>66</v>
      </c>
      <c r="G93" s="7" t="str">
        <f t="shared" si="18"/>
        <v>ДАІ Побузький ЦДЮТ</v>
      </c>
      <c r="H93" s="7" t="str">
        <f t="shared" si="18"/>
        <v>Кіровоградська</v>
      </c>
      <c r="I93" s="7" t="str">
        <f t="shared" si="17"/>
        <v>Дудкін А.</v>
      </c>
      <c r="J93" s="188">
        <f t="shared" si="8"/>
        <v>1</v>
      </c>
      <c r="K93" s="28"/>
      <c r="L93" s="28"/>
      <c r="M93" s="29"/>
      <c r="N93" s="87"/>
      <c r="O93" s="85"/>
      <c r="P93" s="87"/>
      <c r="Q93" s="85"/>
      <c r="R93" s="153"/>
    </row>
    <row r="94" spans="1:24" ht="15" customHeight="1">
      <c r="A94" s="6"/>
      <c r="B94" s="205">
        <v>200</v>
      </c>
      <c r="C94" s="186"/>
      <c r="D94" s="50" t="s">
        <v>265</v>
      </c>
      <c r="E94" s="185"/>
      <c r="F94" s="185"/>
      <c r="G94" s="52"/>
      <c r="H94" s="52" t="s">
        <v>247</v>
      </c>
      <c r="I94" s="177" t="s">
        <v>257</v>
      </c>
      <c r="J94" s="188"/>
      <c r="K94" s="28"/>
      <c r="L94" s="28"/>
      <c r="M94" s="29"/>
      <c r="N94" s="87"/>
      <c r="O94" s="85"/>
      <c r="P94" s="87"/>
      <c r="Q94" s="85"/>
      <c r="R94" s="153">
        <f>B94</f>
        <v>200</v>
      </c>
      <c r="S94">
        <v>201</v>
      </c>
      <c r="T94">
        <v>202</v>
      </c>
      <c r="U94">
        <v>203</v>
      </c>
      <c r="V94">
        <v>204</v>
      </c>
      <c r="W94">
        <v>205</v>
      </c>
      <c r="X94">
        <v>206</v>
      </c>
    </row>
    <row r="95" spans="1:18" ht="15" customHeight="1">
      <c r="A95" s="6"/>
      <c r="B95" s="5">
        <v>201</v>
      </c>
      <c r="C95" s="183" t="s">
        <v>30</v>
      </c>
      <c r="D95" s="176" t="s">
        <v>258</v>
      </c>
      <c r="E95" s="51">
        <v>1999</v>
      </c>
      <c r="F95" s="185" t="s">
        <v>67</v>
      </c>
      <c r="G95" s="7" t="str">
        <f>D94</f>
        <v>Кіровоградська область</v>
      </c>
      <c r="H95" s="7" t="str">
        <f>H94</f>
        <v>Кіровоградська</v>
      </c>
      <c r="I95" s="7" t="s">
        <v>264</v>
      </c>
      <c r="J95" s="188">
        <f aca="true" t="shared" si="19" ref="J95:J100">IF($F95="МС",100,IF($F95="КМС",30,IF($F95="I",10,IF($F95="II",3,IF($F95="III",1,IF($F95="I юн",1,IF($F95="II юн",0.3,IF($F95="III юн",0.1,0))))))))</f>
        <v>1</v>
      </c>
      <c r="K95" s="28"/>
      <c r="L95" s="28"/>
      <c r="M95" s="29"/>
      <c r="N95" s="87"/>
      <c r="O95" s="85"/>
      <c r="P95" s="87"/>
      <c r="Q95" s="85"/>
      <c r="R95" s="153"/>
    </row>
    <row r="96" spans="1:25" ht="15" customHeight="1">
      <c r="A96" s="6"/>
      <c r="B96" s="8">
        <v>202</v>
      </c>
      <c r="C96" s="183" t="s">
        <v>30</v>
      </c>
      <c r="D96" s="176" t="s">
        <v>259</v>
      </c>
      <c r="E96" s="51">
        <v>1999</v>
      </c>
      <c r="F96" s="185" t="s">
        <v>18</v>
      </c>
      <c r="G96" s="7" t="str">
        <f>G$95</f>
        <v>Кіровоградська область</v>
      </c>
      <c r="H96" s="7" t="str">
        <f>H$95</f>
        <v>Кіровоградська</v>
      </c>
      <c r="I96" s="7" t="s">
        <v>264</v>
      </c>
      <c r="J96" s="188">
        <f t="shared" si="19"/>
        <v>0.1</v>
      </c>
      <c r="K96" s="28"/>
      <c r="L96" s="28"/>
      <c r="M96" s="29"/>
      <c r="N96" s="87"/>
      <c r="O96" s="85"/>
      <c r="P96" s="87"/>
      <c r="Q96" s="85"/>
      <c r="R96" s="153"/>
      <c r="S96" s="150">
        <f>B94</f>
        <v>200</v>
      </c>
      <c r="T96">
        <v>201</v>
      </c>
      <c r="U96">
        <v>202</v>
      </c>
      <c r="V96">
        <v>203</v>
      </c>
      <c r="W96">
        <v>204</v>
      </c>
      <c r="X96">
        <v>205</v>
      </c>
      <c r="Y96">
        <v>206</v>
      </c>
    </row>
    <row r="97" spans="1:18" ht="15" customHeight="1">
      <c r="A97" s="6"/>
      <c r="B97" s="5">
        <v>203</v>
      </c>
      <c r="C97" s="183" t="s">
        <v>30</v>
      </c>
      <c r="D97" s="176" t="s">
        <v>260</v>
      </c>
      <c r="E97" s="51">
        <v>1999</v>
      </c>
      <c r="F97" s="185" t="s">
        <v>18</v>
      </c>
      <c r="G97" s="7" t="str">
        <f aca="true" t="shared" si="20" ref="G97:H100">G$95</f>
        <v>Кіровоградська область</v>
      </c>
      <c r="H97" s="7" t="str">
        <f t="shared" si="20"/>
        <v>Кіровоградська</v>
      </c>
      <c r="I97" s="7" t="s">
        <v>264</v>
      </c>
      <c r="J97" s="188">
        <f t="shared" si="19"/>
        <v>0.1</v>
      </c>
      <c r="K97" s="28"/>
      <c r="L97" s="28"/>
      <c r="M97" s="29"/>
      <c r="N97" s="87"/>
      <c r="O97" s="85"/>
      <c r="P97" s="87"/>
      <c r="Q97" s="85"/>
      <c r="R97" s="153"/>
    </row>
    <row r="98" spans="1:20" ht="15" customHeight="1">
      <c r="A98" s="6"/>
      <c r="B98" s="5">
        <v>204</v>
      </c>
      <c r="C98" s="183" t="s">
        <v>31</v>
      </c>
      <c r="D98" s="176" t="s">
        <v>261</v>
      </c>
      <c r="E98" s="51">
        <v>2001</v>
      </c>
      <c r="F98" s="185"/>
      <c r="G98" s="7" t="str">
        <f t="shared" si="20"/>
        <v>Кіровоградська область</v>
      </c>
      <c r="H98" s="7" t="str">
        <f t="shared" si="20"/>
        <v>Кіровоградська</v>
      </c>
      <c r="I98" s="7" t="s">
        <v>264</v>
      </c>
      <c r="J98" s="188">
        <f t="shared" si="19"/>
        <v>0</v>
      </c>
      <c r="K98" s="28"/>
      <c r="L98" s="28"/>
      <c r="M98" s="29"/>
      <c r="N98" s="87"/>
      <c r="O98" s="85"/>
      <c r="P98" s="87"/>
      <c r="Q98" s="85"/>
      <c r="R98" s="153"/>
      <c r="T98" s="154">
        <f>B94</f>
        <v>200</v>
      </c>
    </row>
    <row r="99" spans="1:18" ht="15" customHeight="1">
      <c r="A99" s="6"/>
      <c r="B99" s="5">
        <v>205</v>
      </c>
      <c r="C99" s="183" t="s">
        <v>31</v>
      </c>
      <c r="D99" s="176" t="s">
        <v>262</v>
      </c>
      <c r="E99" s="51">
        <v>2001</v>
      </c>
      <c r="F99" s="185" t="s">
        <v>18</v>
      </c>
      <c r="G99" s="7" t="str">
        <f t="shared" si="20"/>
        <v>Кіровоградська область</v>
      </c>
      <c r="H99" s="7" t="str">
        <f t="shared" si="20"/>
        <v>Кіровоградська</v>
      </c>
      <c r="I99" s="7" t="s">
        <v>264</v>
      </c>
      <c r="J99" s="188">
        <f t="shared" si="19"/>
        <v>0.1</v>
      </c>
      <c r="K99" s="28"/>
      <c r="L99" s="28"/>
      <c r="M99" s="29"/>
      <c r="N99" s="87"/>
      <c r="O99" s="85"/>
      <c r="P99" s="87"/>
      <c r="Q99" s="85"/>
      <c r="R99" s="153"/>
    </row>
    <row r="100" spans="1:18" ht="15" customHeight="1">
      <c r="A100" s="6"/>
      <c r="B100" s="5">
        <v>206</v>
      </c>
      <c r="C100" s="183" t="s">
        <v>31</v>
      </c>
      <c r="D100" s="176" t="s">
        <v>263</v>
      </c>
      <c r="E100" s="51">
        <v>1999</v>
      </c>
      <c r="F100" s="185" t="s">
        <v>18</v>
      </c>
      <c r="G100" s="7" t="str">
        <f t="shared" si="20"/>
        <v>Кіровоградська область</v>
      </c>
      <c r="H100" s="7" t="str">
        <f t="shared" si="20"/>
        <v>Кіровоградська</v>
      </c>
      <c r="I100" s="7" t="s">
        <v>264</v>
      </c>
      <c r="J100" s="188">
        <f t="shared" si="19"/>
        <v>0.1</v>
      </c>
      <c r="K100" s="28"/>
      <c r="L100" s="28"/>
      <c r="M100" s="29"/>
      <c r="N100" s="87"/>
      <c r="O100" s="85"/>
      <c r="P100" s="87"/>
      <c r="Q100" s="85"/>
      <c r="R100" s="153"/>
    </row>
    <row r="101" spans="1:18" ht="15" customHeight="1">
      <c r="A101" s="6"/>
      <c r="B101" s="205">
        <v>300</v>
      </c>
      <c r="C101" s="186"/>
      <c r="D101" s="50" t="s">
        <v>171</v>
      </c>
      <c r="E101" s="185"/>
      <c r="F101" s="185"/>
      <c r="G101" s="52"/>
      <c r="H101" s="52"/>
      <c r="I101" s="177"/>
      <c r="J101" s="188"/>
      <c r="K101" s="28"/>
      <c r="L101" s="28"/>
      <c r="M101" s="29"/>
      <c r="N101" s="87"/>
      <c r="O101" s="85"/>
      <c r="P101" s="87"/>
      <c r="Q101" s="85"/>
      <c r="R101" s="153">
        <f>B101</f>
        <v>300</v>
      </c>
    </row>
    <row r="102" spans="1:18" ht="15" customHeight="1">
      <c r="A102" s="6"/>
      <c r="B102" s="5">
        <v>301</v>
      </c>
      <c r="C102" s="183" t="s">
        <v>31</v>
      </c>
      <c r="D102" s="176" t="s">
        <v>172</v>
      </c>
      <c r="E102" s="51">
        <v>2001</v>
      </c>
      <c r="F102" s="185" t="s">
        <v>67</v>
      </c>
      <c r="G102" s="7" t="str">
        <f>D101</f>
        <v>п/з</v>
      </c>
      <c r="H102" s="7" t="s">
        <v>159</v>
      </c>
      <c r="I102" s="7" t="s">
        <v>173</v>
      </c>
      <c r="J102" s="188">
        <f aca="true" t="shared" si="21" ref="J102:J109">IF($F102="МС",100,IF($F102="КМС",30,IF($F102="I",10,IF($F102="II",3,IF($F102="III",1,IF($F102="I юн",1,IF($F102="II юн",0.3,IF($F102="III юн",0.1,0))))))))</f>
        <v>1</v>
      </c>
      <c r="K102" s="28"/>
      <c r="L102" s="28"/>
      <c r="M102" s="29"/>
      <c r="N102" s="87"/>
      <c r="O102" s="85"/>
      <c r="P102" s="87"/>
      <c r="Q102" s="85"/>
      <c r="R102" s="153"/>
    </row>
    <row r="103" spans="1:19" ht="15" customHeight="1">
      <c r="A103" s="6"/>
      <c r="B103" s="5">
        <v>302</v>
      </c>
      <c r="C103" s="183" t="s">
        <v>30</v>
      </c>
      <c r="D103" s="176" t="s">
        <v>230</v>
      </c>
      <c r="E103" s="51">
        <v>1999</v>
      </c>
      <c r="F103" s="185" t="s">
        <v>67</v>
      </c>
      <c r="G103" s="7" t="str">
        <f>G$102</f>
        <v>п/з</v>
      </c>
      <c r="H103" s="7" t="s">
        <v>209</v>
      </c>
      <c r="I103" s="7" t="s">
        <v>221</v>
      </c>
      <c r="J103" s="188">
        <f t="shared" si="21"/>
        <v>1</v>
      </c>
      <c r="K103" s="28"/>
      <c r="L103" s="28"/>
      <c r="M103" s="29"/>
      <c r="N103" s="87"/>
      <c r="O103" s="85"/>
      <c r="P103" s="87"/>
      <c r="Q103" s="85"/>
      <c r="R103" s="153"/>
      <c r="S103" s="150">
        <f>B101</f>
        <v>300</v>
      </c>
    </row>
    <row r="104" spans="1:18" ht="15" customHeight="1">
      <c r="A104" s="6"/>
      <c r="B104" s="5">
        <v>303</v>
      </c>
      <c r="C104" s="183" t="s">
        <v>31</v>
      </c>
      <c r="D104" s="176" t="s">
        <v>231</v>
      </c>
      <c r="E104" s="51">
        <v>1999</v>
      </c>
      <c r="F104" s="185" t="s">
        <v>67</v>
      </c>
      <c r="G104" s="7" t="str">
        <f aca="true" t="shared" si="22" ref="G104:H109">G$102</f>
        <v>п/з</v>
      </c>
      <c r="H104" s="7" t="s">
        <v>209</v>
      </c>
      <c r="I104" s="7" t="s">
        <v>221</v>
      </c>
      <c r="J104" s="188">
        <f t="shared" si="21"/>
        <v>1</v>
      </c>
      <c r="K104" s="28"/>
      <c r="L104" s="28"/>
      <c r="M104" s="29"/>
      <c r="N104" s="87"/>
      <c r="O104" s="85"/>
      <c r="P104" s="87"/>
      <c r="Q104" s="85"/>
      <c r="R104" s="153"/>
    </row>
    <row r="105" spans="1:20" ht="15" customHeight="1">
      <c r="A105" s="6"/>
      <c r="B105" s="8">
        <v>304</v>
      </c>
      <c r="C105" s="183"/>
      <c r="D105" s="176" t="s">
        <v>23</v>
      </c>
      <c r="E105" s="51">
        <v>199</v>
      </c>
      <c r="F105" s="185" t="s">
        <v>18</v>
      </c>
      <c r="G105" s="7" t="str">
        <f t="shared" si="22"/>
        <v>п/з</v>
      </c>
      <c r="H105" s="7" t="str">
        <f t="shared" si="22"/>
        <v>Сумська</v>
      </c>
      <c r="I105" s="7">
        <f>I$101</f>
        <v>0</v>
      </c>
      <c r="J105" s="188">
        <f t="shared" si="21"/>
        <v>0.1</v>
      </c>
      <c r="K105" s="28"/>
      <c r="L105" s="28"/>
      <c r="M105" s="29"/>
      <c r="N105" s="87"/>
      <c r="O105" s="85"/>
      <c r="P105" s="87"/>
      <c r="Q105" s="85"/>
      <c r="R105" s="153"/>
      <c r="T105" s="154">
        <f>B101</f>
        <v>300</v>
      </c>
    </row>
    <row r="106" spans="1:18" ht="15" customHeight="1">
      <c r="A106" s="6"/>
      <c r="B106" s="5">
        <v>305</v>
      </c>
      <c r="C106" s="183"/>
      <c r="D106" s="176" t="s">
        <v>24</v>
      </c>
      <c r="E106" s="51">
        <v>199</v>
      </c>
      <c r="F106" s="185" t="s">
        <v>18</v>
      </c>
      <c r="G106" s="7" t="str">
        <f t="shared" si="22"/>
        <v>п/з</v>
      </c>
      <c r="H106" s="7" t="str">
        <f t="shared" si="22"/>
        <v>Сумська</v>
      </c>
      <c r="I106" s="7">
        <f>I$101</f>
        <v>0</v>
      </c>
      <c r="J106" s="188">
        <f t="shared" si="21"/>
        <v>0.1</v>
      </c>
      <c r="K106" s="28"/>
      <c r="L106" s="28"/>
      <c r="M106" s="29"/>
      <c r="N106" s="87"/>
      <c r="O106" s="85"/>
      <c r="P106" s="87"/>
      <c r="Q106" s="85"/>
      <c r="R106" s="153"/>
    </row>
    <row r="107" spans="1:18" ht="15" customHeight="1">
      <c r="A107" s="6"/>
      <c r="B107" s="5">
        <v>306</v>
      </c>
      <c r="C107" s="183" t="s">
        <v>31</v>
      </c>
      <c r="D107" s="176" t="s">
        <v>25</v>
      </c>
      <c r="E107" s="51">
        <v>199</v>
      </c>
      <c r="F107" s="185" t="s">
        <v>18</v>
      </c>
      <c r="G107" s="7" t="str">
        <f t="shared" si="22"/>
        <v>п/з</v>
      </c>
      <c r="H107" s="7" t="str">
        <f t="shared" si="22"/>
        <v>Сумська</v>
      </c>
      <c r="I107" s="7">
        <f>I$101</f>
        <v>0</v>
      </c>
      <c r="J107" s="188">
        <f t="shared" si="21"/>
        <v>0.1</v>
      </c>
      <c r="K107" s="28"/>
      <c r="L107" s="28"/>
      <c r="M107" s="29"/>
      <c r="N107" s="87"/>
      <c r="O107" s="85"/>
      <c r="P107" s="87"/>
      <c r="Q107" s="85"/>
      <c r="R107" s="153"/>
    </row>
    <row r="108" spans="1:18" ht="15" customHeight="1">
      <c r="A108" s="6"/>
      <c r="B108" s="5">
        <v>307</v>
      </c>
      <c r="C108" s="183" t="s">
        <v>31</v>
      </c>
      <c r="D108" s="176" t="s">
        <v>26</v>
      </c>
      <c r="E108" s="51">
        <v>199</v>
      </c>
      <c r="F108" s="185" t="s">
        <v>18</v>
      </c>
      <c r="G108" s="7" t="str">
        <f t="shared" si="22"/>
        <v>п/з</v>
      </c>
      <c r="H108" s="7" t="str">
        <f t="shared" si="22"/>
        <v>Сумська</v>
      </c>
      <c r="I108" s="7">
        <f>I$101</f>
        <v>0</v>
      </c>
      <c r="J108" s="188">
        <f t="shared" si="21"/>
        <v>0.1</v>
      </c>
      <c r="K108" s="28"/>
      <c r="L108" s="28"/>
      <c r="M108" s="29"/>
      <c r="N108" s="87"/>
      <c r="O108" s="85"/>
      <c r="P108" s="87"/>
      <c r="Q108" s="85"/>
      <c r="R108" s="153"/>
    </row>
    <row r="109" spans="1:18" ht="15" customHeight="1" thickBot="1">
      <c r="A109" s="6"/>
      <c r="B109" s="5">
        <v>308</v>
      </c>
      <c r="C109" s="183" t="s">
        <v>31</v>
      </c>
      <c r="D109" s="176" t="s">
        <v>27</v>
      </c>
      <c r="E109" s="51">
        <v>199</v>
      </c>
      <c r="F109" s="185" t="s">
        <v>18</v>
      </c>
      <c r="G109" s="7" t="str">
        <f t="shared" si="22"/>
        <v>п/з</v>
      </c>
      <c r="H109" s="7" t="str">
        <f t="shared" si="22"/>
        <v>Сумська</v>
      </c>
      <c r="I109" s="7">
        <f>I$101</f>
        <v>0</v>
      </c>
      <c r="J109" s="188">
        <f t="shared" si="21"/>
        <v>0.1</v>
      </c>
      <c r="K109" s="28"/>
      <c r="L109" s="28"/>
      <c r="M109" s="29"/>
      <c r="N109" s="87"/>
      <c r="O109" s="85"/>
      <c r="P109" s="87"/>
      <c r="Q109" s="85"/>
      <c r="R109" s="153"/>
    </row>
    <row r="110" spans="1:17" ht="12" customHeight="1" thickBot="1">
      <c r="A110" s="10"/>
      <c r="J110" s="189"/>
      <c r="L110" s="306"/>
      <c r="M110" s="307"/>
      <c r="N110" s="308"/>
      <c r="O110" s="309"/>
      <c r="P110" s="308"/>
      <c r="Q110" s="309"/>
    </row>
    <row r="111" spans="4:10" ht="17.25" customHeight="1">
      <c r="D111" s="297" t="s">
        <v>106</v>
      </c>
      <c r="E111" s="297"/>
      <c r="F111" s="297"/>
      <c r="G111" s="297" t="s">
        <v>144</v>
      </c>
      <c r="H111" s="297"/>
      <c r="I111" s="297"/>
      <c r="J111" s="189"/>
    </row>
    <row r="112" spans="4:10" ht="11.25" customHeight="1">
      <c r="D112" s="250"/>
      <c r="E112" s="250"/>
      <c r="F112" s="250"/>
      <c r="G112" s="250"/>
      <c r="H112" s="250"/>
      <c r="I112" s="250"/>
      <c r="J112" s="189"/>
    </row>
    <row r="113" spans="4:9" ht="17.25" customHeight="1">
      <c r="D113" s="297" t="s">
        <v>107</v>
      </c>
      <c r="E113" s="297"/>
      <c r="F113" s="297"/>
      <c r="G113" s="297" t="s">
        <v>145</v>
      </c>
      <c r="H113" s="297"/>
      <c r="I113" s="297"/>
    </row>
  </sheetData>
  <sheetProtection/>
  <mergeCells count="22">
    <mergeCell ref="L110:M110"/>
    <mergeCell ref="N110:O110"/>
    <mergeCell ref="P110:Q110"/>
    <mergeCell ref="N6:O6"/>
    <mergeCell ref="P6:Q6"/>
    <mergeCell ref="L6:M6"/>
    <mergeCell ref="A4:B4"/>
    <mergeCell ref="K1:M1"/>
    <mergeCell ref="K2:M2"/>
    <mergeCell ref="K3:M3"/>
    <mergeCell ref="K4:M4"/>
    <mergeCell ref="K5:M5"/>
    <mergeCell ref="D111:F111"/>
    <mergeCell ref="D113:F113"/>
    <mergeCell ref="G111:I111"/>
    <mergeCell ref="G113:I113"/>
    <mergeCell ref="A1:I1"/>
    <mergeCell ref="A2:I2"/>
    <mergeCell ref="A3:I3"/>
    <mergeCell ref="G4:I4"/>
    <mergeCell ref="G5:I5"/>
    <mergeCell ref="C4:D4"/>
  </mergeCells>
  <conditionalFormatting sqref="C7:C109">
    <cfRule type="expression" priority="2" dxfId="16" stopIfTrue="1">
      <formula>$C7="чол"</formula>
    </cfRule>
    <cfRule type="expression" priority="3" dxfId="16" stopIfTrue="1">
      <formula>$C7="жін"</formula>
    </cfRule>
  </conditionalFormatting>
  <conditionalFormatting sqref="D8:D109">
    <cfRule type="expression" priority="4" dxfId="8" stopIfTrue="1">
      <formula>$D8=""</formula>
    </cfRule>
  </conditionalFormatting>
  <conditionalFormatting sqref="I7 I16:I109">
    <cfRule type="expression" priority="5" dxfId="8" stopIfTrue="1">
      <formula>$I7=""</formula>
    </cfRule>
  </conditionalFormatting>
  <conditionalFormatting sqref="E7:E109">
    <cfRule type="expression" priority="6" dxfId="13" stopIfTrue="1">
      <formula>$E7&gt;1900</formula>
    </cfRule>
  </conditionalFormatting>
  <conditionalFormatting sqref="H16 H25 H34 H42 H51 H60 H69 H78 H86 H94 H101">
    <cfRule type="expression" priority="7" dxfId="8" stopIfTrue="1">
      <formula>$H16=""</formula>
    </cfRule>
  </conditionalFormatting>
  <conditionalFormatting sqref="F7:F109">
    <cfRule type="expression" priority="8" dxfId="1" stopIfTrue="1">
      <formula>$J7&gt;=10</formula>
    </cfRule>
    <cfRule type="expression" priority="9" dxfId="0" stopIfTrue="1">
      <formula>$J7&gt;=1</formula>
    </cfRule>
    <cfRule type="expression" priority="10" dxfId="8" stopIfTrue="1">
      <formula>$J7&gt;0</formula>
    </cfRule>
  </conditionalFormatting>
  <conditionalFormatting sqref="H7">
    <cfRule type="expression" priority="1" dxfId="8" stopIfTrue="1">
      <formula>$H7=""</formula>
    </cfRule>
  </conditionalFormatting>
  <printOptions/>
  <pageMargins left="0.75" right="0.75" top="1" bottom="1" header="0.5" footer="0.5"/>
  <pageSetup blackAndWhite="1" horizontalDpi="600" verticalDpi="600" orientation="portrait" paperSize="9" scale="62" r:id="rId1"/>
  <rowBreaks count="1" manualBreakCount="1">
    <brk id="68" max="8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25"/>
  <sheetViews>
    <sheetView view="pageBreakPreview" zoomScale="94" zoomScaleNormal="94" zoomScaleSheetLayoutView="94" zoomScalePageLayoutView="0" workbookViewId="0" topLeftCell="A3">
      <selection activeCell="B8" sqref="B8:B18"/>
    </sheetView>
  </sheetViews>
  <sheetFormatPr defaultColWidth="9.00390625" defaultRowHeight="12.75"/>
  <cols>
    <col min="1" max="1" width="4.875" style="33" customWidth="1"/>
    <col min="2" max="2" width="24.875" style="33" customWidth="1"/>
    <col min="3" max="3" width="21.375" style="33" customWidth="1"/>
    <col min="4" max="4" width="18.50390625" style="33" customWidth="1"/>
    <col min="5" max="5" width="9.50390625" style="33" customWidth="1"/>
    <col min="6" max="16" width="9.125" style="33" customWidth="1"/>
  </cols>
  <sheetData>
    <row r="1" spans="1:19" ht="20.25">
      <c r="A1" s="323" t="str">
        <f>мандатка!A1</f>
        <v>Відкриті змагання Миколаївської області з пішохідного туризму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220"/>
      <c r="Q1" s="9"/>
      <c r="R1" s="9"/>
      <c r="S1" s="9"/>
    </row>
    <row r="2" spans="1:19" ht="20.25">
      <c r="A2" s="323" t="str">
        <f>мандатка!A2</f>
        <v>серед юніорів "Кубок Бугу"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220"/>
      <c r="Q2" s="9"/>
      <c r="R2" s="9"/>
      <c r="S2" s="9"/>
    </row>
    <row r="3" spans="1:19" ht="20.25">
      <c r="A3" s="324" t="str">
        <f>мандатка!A3</f>
        <v>Молодша група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220"/>
      <c r="Q3" s="9"/>
      <c r="R3" s="9"/>
      <c r="S3" s="9"/>
    </row>
    <row r="4" spans="1:19" ht="20.25">
      <c r="A4" s="317" t="s">
        <v>112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220"/>
      <c r="Q4" s="9"/>
      <c r="R4" s="9"/>
      <c r="S4" s="9"/>
    </row>
    <row r="5" ht="12.75">
      <c r="P5" s="213"/>
    </row>
    <row r="6" spans="1:16" ht="19.5" customHeight="1">
      <c r="A6" s="314" t="s">
        <v>54</v>
      </c>
      <c r="B6" s="314" t="s">
        <v>2</v>
      </c>
      <c r="C6" s="315" t="s">
        <v>19</v>
      </c>
      <c r="D6" s="315" t="s">
        <v>17</v>
      </c>
      <c r="E6" s="325" t="s">
        <v>55</v>
      </c>
      <c r="F6" s="325"/>
      <c r="G6" s="325"/>
      <c r="H6" s="325"/>
      <c r="I6" s="325"/>
      <c r="J6" s="325"/>
      <c r="K6" s="325"/>
      <c r="L6" s="325"/>
      <c r="M6" s="325"/>
      <c r="N6" s="325" t="s">
        <v>33</v>
      </c>
      <c r="O6" s="325"/>
      <c r="P6" s="240"/>
    </row>
    <row r="7" spans="1:16" ht="21" customHeight="1">
      <c r="A7" s="314"/>
      <c r="B7" s="314"/>
      <c r="C7" s="316"/>
      <c r="D7" s="316"/>
      <c r="E7" s="61" t="s">
        <v>56</v>
      </c>
      <c r="F7" s="61" t="s">
        <v>18</v>
      </c>
      <c r="G7" s="61" t="s">
        <v>65</v>
      </c>
      <c r="H7" s="61" t="s">
        <v>66</v>
      </c>
      <c r="I7" s="61" t="s">
        <v>67</v>
      </c>
      <c r="J7" s="61" t="s">
        <v>64</v>
      </c>
      <c r="K7" s="61" t="s">
        <v>68</v>
      </c>
      <c r="L7" s="61" t="s">
        <v>60</v>
      </c>
      <c r="M7" s="61" t="s">
        <v>61</v>
      </c>
      <c r="N7" s="61" t="s">
        <v>30</v>
      </c>
      <c r="O7" s="61" t="s">
        <v>31</v>
      </c>
      <c r="P7" s="240" t="s">
        <v>62</v>
      </c>
    </row>
    <row r="8" spans="1:16" ht="19.5" customHeight="1">
      <c r="A8" s="34">
        <v>1</v>
      </c>
      <c r="B8" s="48" t="str">
        <f>VLOOKUP($P8,мандатка!$B:$X,3,FALSE)</f>
        <v>КЗ «ЗОЦТКУМ» ЗОР </v>
      </c>
      <c r="C8" s="34" t="str">
        <f>VLOOKUP($P8,мандатка!$B:$X,7,FALSE)</f>
        <v>Запорізька</v>
      </c>
      <c r="D8" s="49" t="str">
        <f>VLOOKUP($P8,мандатка!$B:$X,8,FALSE)</f>
        <v>Лазаренко Є. В.</v>
      </c>
      <c r="E8" s="182">
        <f>COUNTBLANK(мандатка!F8:F15)</f>
        <v>0</v>
      </c>
      <c r="F8" s="182">
        <f>COUNTIF(мандатка!$F8:$F15,"III юн")</f>
        <v>0</v>
      </c>
      <c r="G8" s="182">
        <f>COUNTIF(мандатка!$F8:$F15,"II юн")</f>
        <v>0</v>
      </c>
      <c r="H8" s="182">
        <f>COUNTIF(мандатка!$F8:$F15,"I юн")</f>
        <v>0</v>
      </c>
      <c r="I8" s="182">
        <f>COUNTIF(мандатка!$F8:$F15,"III")</f>
        <v>7</v>
      </c>
      <c r="J8" s="182">
        <f>COUNTIF(мандатка!$F8:$F15,"II")</f>
        <v>1</v>
      </c>
      <c r="K8" s="182">
        <f>COUNTIF(мандатка!$F8:$F15,"I")</f>
        <v>0</v>
      </c>
      <c r="L8" s="182">
        <f>COUNTIF(мандатка!$F8:$F15,"кмс")</f>
        <v>0</v>
      </c>
      <c r="M8" s="182">
        <f>COUNTIF(мандатка!$F8:$F15,"мс")</f>
        <v>0</v>
      </c>
      <c r="N8" s="178">
        <f>COUNTIF(мандатка!C8:C15,"чол")</f>
        <v>6</v>
      </c>
      <c r="O8" s="179">
        <f>COUNTIF(мандатка!C8:C15,"жін")</f>
        <v>2</v>
      </c>
      <c r="P8" s="241">
        <v>100</v>
      </c>
    </row>
    <row r="9" spans="1:16" ht="19.5" customHeight="1">
      <c r="A9" s="34">
        <v>2</v>
      </c>
      <c r="B9" s="48" t="str">
        <f>VLOOKUP($P9,мандатка!$B:$X,3,FALSE)</f>
        <v>МОЦТКЕ УМ</v>
      </c>
      <c r="C9" s="34" t="str">
        <f>VLOOKUP($P9,мандатка!$B:$X,7,FALSE)</f>
        <v>Миколаївська</v>
      </c>
      <c r="D9" s="49" t="str">
        <f>VLOOKUP($P9,мандатка!$B:$X,8,FALSE)</f>
        <v>Безпалий М. А.</v>
      </c>
      <c r="E9" s="182">
        <f>COUNTBLANK(мандатка!F17:F23)</f>
        <v>0</v>
      </c>
      <c r="F9" s="182">
        <f>COUNTIF(мандатка!$F17:$F23,"III юн")</f>
        <v>1</v>
      </c>
      <c r="G9" s="182">
        <f>COUNTIF(мандатка!$F17:$F23,"II юн")</f>
        <v>1</v>
      </c>
      <c r="H9" s="182">
        <f>COUNTIF(мандатка!$F17:$F23,"I юн")</f>
        <v>2</v>
      </c>
      <c r="I9" s="182">
        <f>COUNTIF(мандатка!$F17:$F23,"III")</f>
        <v>0</v>
      </c>
      <c r="J9" s="182">
        <f>COUNTIF(мандатка!$F17:$F23,"II")</f>
        <v>3</v>
      </c>
      <c r="K9" s="182">
        <f>COUNTIF(мандатка!$F17:$F23,"I")</f>
        <v>0</v>
      </c>
      <c r="L9" s="182">
        <f>COUNTIF(мандатка!$F17:$F23,"кмс")</f>
        <v>0</v>
      </c>
      <c r="M9" s="182">
        <f>COUNTIF(мандатка!$F17:$F23,"мс")</f>
        <v>0</v>
      </c>
      <c r="N9" s="178">
        <f>COUNTIF(мандатка!C17:C23,"чол")</f>
        <v>4</v>
      </c>
      <c r="O9" s="179">
        <f>COUNTIF(мандатка!C17:C23,"жін")</f>
        <v>3</v>
      </c>
      <c r="P9" s="241">
        <v>110</v>
      </c>
    </row>
    <row r="10" spans="1:16" ht="19.5" customHeight="1">
      <c r="A10" s="34">
        <v>3</v>
      </c>
      <c r="B10" s="48" t="str">
        <f>VLOOKUP($P10,мандатка!$B:$X,3,FALSE)</f>
        <v>Сумський ОЦПО та РТМ</v>
      </c>
      <c r="C10" s="34" t="str">
        <f>VLOOKUP($P10,мандатка!$B:$X,7,FALSE)</f>
        <v>Сумська</v>
      </c>
      <c r="D10" s="49" t="str">
        <f>VLOOKUP($P10,мандатка!$B:$X,8,FALSE)</f>
        <v>Мараховська З. А.</v>
      </c>
      <c r="E10" s="182">
        <f>COUNTBLANK(мандатка!F26:F33)</f>
        <v>0</v>
      </c>
      <c r="F10" s="182">
        <f>COUNTIF(мандатка!$F26:$F33,"III юн")</f>
        <v>0</v>
      </c>
      <c r="G10" s="182">
        <f>COUNTIF(мандатка!$F26:$F33,"II юн")</f>
        <v>0</v>
      </c>
      <c r="H10" s="182">
        <f>COUNTIF(мандатка!$F26:$F33,"I юн")</f>
        <v>0</v>
      </c>
      <c r="I10" s="182">
        <f>COUNTIF(мандатка!$F26:$F33,"III")</f>
        <v>8</v>
      </c>
      <c r="J10" s="182">
        <f>COUNTIF(мандатка!$F26:$F33,"II")</f>
        <v>0</v>
      </c>
      <c r="K10" s="182">
        <f>COUNTIF(мандатка!$F26:$F33,"I")</f>
        <v>0</v>
      </c>
      <c r="L10" s="182">
        <f>COUNTIF(мандатка!$F26:$F33,"кмс")</f>
        <v>0</v>
      </c>
      <c r="M10" s="182">
        <f>COUNTIF(мандатка!$F26:$F33,"мс")</f>
        <v>0</v>
      </c>
      <c r="N10" s="178">
        <f>COUNTIF(мандатка!C26:C33,"чол")</f>
        <v>6</v>
      </c>
      <c r="O10" s="179">
        <f>COUNTIF(мандатка!C26:C33,"жін")</f>
        <v>2</v>
      </c>
      <c r="P10" s="241">
        <v>120</v>
      </c>
    </row>
    <row r="11" spans="1:16" ht="19.5" customHeight="1">
      <c r="A11" s="34">
        <v>4</v>
      </c>
      <c r="B11" s="48" t="str">
        <f>VLOOKUP($P11,мандатка!$B:$X,3,FALSE)</f>
        <v>Луганський ОЦДЮТК</v>
      </c>
      <c r="C11" s="34" t="str">
        <f>VLOOKUP($P11,мандатка!$B:$X,7,FALSE)</f>
        <v>Луганська</v>
      </c>
      <c r="D11" s="49" t="str">
        <f>VLOOKUP($P11,мандатка!$B:$X,8,FALSE)</f>
        <v>Правдін Д. О.</v>
      </c>
      <c r="E11" s="182">
        <f>COUNTBLANK(мандатка!F35:F41)</f>
        <v>0</v>
      </c>
      <c r="F11" s="182">
        <f>COUNTIF(мандатка!$F35:$F41,"III юн")</f>
        <v>0</v>
      </c>
      <c r="G11" s="182">
        <f>COUNTIF(мандатка!$F35:$F41,"II юн")</f>
        <v>0</v>
      </c>
      <c r="H11" s="182">
        <f>COUNTIF(мандатка!$F35:$F41,"I юн")</f>
        <v>3</v>
      </c>
      <c r="I11" s="182">
        <f>COUNTIF(мандатка!$F35:$F41,"III")</f>
        <v>0</v>
      </c>
      <c r="J11" s="182">
        <f>COUNTIF(мандатка!$F35:$F41,"II")</f>
        <v>1</v>
      </c>
      <c r="K11" s="182">
        <f>COUNTIF(мандатка!$F35:$F41,"I")</f>
        <v>0</v>
      </c>
      <c r="L11" s="182">
        <f>COUNTIF(мандатка!$F35:$F41,"кмс")</f>
        <v>3</v>
      </c>
      <c r="M11" s="182">
        <f>COUNTIF(мандатка!$F35:$F41,"мс")</f>
        <v>0</v>
      </c>
      <c r="N11" s="178">
        <f>COUNTIF(мандатка!C35:C41,"чол")</f>
        <v>4</v>
      </c>
      <c r="O11" s="179">
        <f>COUNTIF(мандатка!C35:C41,"жін")</f>
        <v>3</v>
      </c>
      <c r="P11" s="241">
        <v>130</v>
      </c>
    </row>
    <row r="12" spans="1:16" ht="19.5" customHeight="1">
      <c r="A12" s="34">
        <v>5</v>
      </c>
      <c r="B12" s="48" t="str">
        <f>VLOOKUP($P12,мандатка!$B:$X,3,FALSE)</f>
        <v>Черкаський ОЦТКЕ УМ</v>
      </c>
      <c r="C12" s="34" t="str">
        <f>VLOOKUP($P12,мандатка!$B:$X,7,FALSE)</f>
        <v>Черкаська</v>
      </c>
      <c r="D12" s="49" t="str">
        <f>VLOOKUP($P12,мандатка!$B:$X,8,FALSE)</f>
        <v>Кучеренко В. А.</v>
      </c>
      <c r="E12" s="182">
        <f>COUNTBLANK(мандатка!F43:F50)</f>
        <v>0</v>
      </c>
      <c r="F12" s="182">
        <f>COUNTIF(мандатка!$F43:$F50,"III юн")</f>
        <v>0</v>
      </c>
      <c r="G12" s="182">
        <f>COUNTIF(мандатка!$F43:$F50,"II юн")</f>
        <v>0</v>
      </c>
      <c r="H12" s="182">
        <f>COUNTIF(мандатка!$F43:$F50,"I юн")</f>
        <v>1</v>
      </c>
      <c r="I12" s="182">
        <f>COUNTIF(мандатка!$F43:$F50,"III")</f>
        <v>1</v>
      </c>
      <c r="J12" s="182">
        <f>COUNTIF(мандатка!$F43:$F50,"II")</f>
        <v>6</v>
      </c>
      <c r="K12" s="182">
        <f>COUNTIF(мандатка!$F43:$F50,"I")</f>
        <v>0</v>
      </c>
      <c r="L12" s="182">
        <f>COUNTIF(мандатка!$F43:$F50,"кмс")</f>
        <v>0</v>
      </c>
      <c r="M12" s="182">
        <f>COUNTIF(мандатка!$F43:$F50,"мс")</f>
        <v>0</v>
      </c>
      <c r="N12" s="178">
        <f>COUNTIF(мандатка!C43:C50,"чол")</f>
        <v>5</v>
      </c>
      <c r="O12" s="179">
        <f>COUNTIF(мандатка!C43:C50,"жін")</f>
        <v>3</v>
      </c>
      <c r="P12" s="241">
        <v>140</v>
      </c>
    </row>
    <row r="13" spans="1:16" ht="19.5" customHeight="1">
      <c r="A13" s="34">
        <v>6</v>
      </c>
      <c r="B13" s="48" t="str">
        <f>VLOOKUP($P13,мандатка!$B:$X,3,FALSE)</f>
        <v>Харьківська область</v>
      </c>
      <c r="C13" s="34" t="str">
        <f>VLOOKUP($P13,мандатка!$B:$X,7,FALSE)</f>
        <v>Харьківська</v>
      </c>
      <c r="D13" s="49" t="str">
        <f>VLOOKUP($P13,мандатка!$B:$X,8,FALSE)</f>
        <v>Цапок Р. О.</v>
      </c>
      <c r="E13" s="182">
        <f>COUNTBLANK(мандатка!F52:F59)</f>
        <v>0</v>
      </c>
      <c r="F13" s="182">
        <f>COUNTIF(мандатка!$F52:$F59,"III юн")</f>
        <v>0</v>
      </c>
      <c r="G13" s="182">
        <f>COUNTIF(мандатка!$F52:$F59,"II юн")</f>
        <v>0</v>
      </c>
      <c r="H13" s="182">
        <f>COUNTIF(мандатка!$F52:$F59,"I юн")</f>
        <v>0</v>
      </c>
      <c r="I13" s="182">
        <f>COUNTIF(мандатка!$F52:$F59,"III")</f>
        <v>7</v>
      </c>
      <c r="J13" s="182">
        <f>COUNTIF(мандатка!$F52:$F59,"II")</f>
        <v>1</v>
      </c>
      <c r="K13" s="182">
        <f>COUNTIF(мандатка!$F52:$F59,"I")</f>
        <v>0</v>
      </c>
      <c r="L13" s="182">
        <f>COUNTIF(мандатка!$F52:$F59,"кмс")</f>
        <v>0</v>
      </c>
      <c r="M13" s="182">
        <f>COUNTIF(мандатка!$F52:$F59,"мс")</f>
        <v>0</v>
      </c>
      <c r="N13" s="178">
        <f>COUNTIF(мандатка!C52:C59,"чол")</f>
        <v>4</v>
      </c>
      <c r="O13" s="179">
        <f>COUNTIF(мандатка!C52:C59,"жін")</f>
        <v>4</v>
      </c>
      <c r="P13" s="241">
        <v>150</v>
      </c>
    </row>
    <row r="14" spans="1:16" ht="19.5" customHeight="1">
      <c r="A14" s="34">
        <v>7</v>
      </c>
      <c r="B14" s="48" t="str">
        <f>VLOOKUP($P14,мандатка!$B:$X,3,FALSE)</f>
        <v>КЗ «ЦТКТУМ» ХОР-2 </v>
      </c>
      <c r="C14" s="34" t="str">
        <f>VLOOKUP($P14,мандатка!$B:$X,7,FALSE)</f>
        <v>Херсонська</v>
      </c>
      <c r="D14" s="49" t="str">
        <f>VLOOKUP($P14,мандатка!$B:$X,8,FALSE)</f>
        <v>Горшкова Д. О.</v>
      </c>
      <c r="E14" s="182">
        <f>COUNTBLANK(мандатка!F61:F68)</f>
        <v>0</v>
      </c>
      <c r="F14" s="182">
        <f>COUNTIF(мандатка!$F61:$F68,"III юн")</f>
        <v>0</v>
      </c>
      <c r="G14" s="182">
        <f>COUNTIF(мандатка!$F61:$F68,"II юн")</f>
        <v>1</v>
      </c>
      <c r="H14" s="182">
        <f>COUNTIF(мандатка!$F61:$F68,"I юн")</f>
        <v>1</v>
      </c>
      <c r="I14" s="182">
        <f>COUNTIF(мандатка!$F61:$F68,"III")</f>
        <v>6</v>
      </c>
      <c r="J14" s="182">
        <f>COUNTIF(мандатка!$F61:$F68,"II")</f>
        <v>0</v>
      </c>
      <c r="K14" s="182">
        <f>COUNTIF(мандатка!$F61:$F68,"I")</f>
        <v>0</v>
      </c>
      <c r="L14" s="182">
        <f>COUNTIF(мандатка!$F61:$F68,"кмс")</f>
        <v>0</v>
      </c>
      <c r="M14" s="182">
        <f>COUNTIF(мандатка!$F61:$F68,"мс")</f>
        <v>0</v>
      </c>
      <c r="N14" s="178">
        <f>COUNTIF(мандатка!C61:C68,"чол")</f>
        <v>6</v>
      </c>
      <c r="O14" s="179">
        <f>COUNTIF(мандатка!C61:C68,"жін")</f>
        <v>2</v>
      </c>
      <c r="P14" s="241">
        <v>160</v>
      </c>
    </row>
    <row r="15" spans="1:16" ht="19.5" customHeight="1">
      <c r="A15" s="34">
        <v>8</v>
      </c>
      <c r="B15" s="48" t="str">
        <f>VLOOKUP($P15,мандатка!$B:$X,3,FALSE)</f>
        <v>КЗ "ЦТКТУМ" ХОР-1</v>
      </c>
      <c r="C15" s="34" t="str">
        <f>VLOOKUP($P15,мандатка!$B:$X,7,FALSE)</f>
        <v>Херсонська</v>
      </c>
      <c r="D15" s="49" t="str">
        <f>VLOOKUP($P15,мандатка!$B:$X,8,FALSE)</f>
        <v>Юрін О. В.</v>
      </c>
      <c r="E15" s="182">
        <f>COUNTBLANK(мандатка!F70:F77)</f>
        <v>0</v>
      </c>
      <c r="F15" s="182">
        <f>COUNTIF(мандатка!$F70:$F77,"III юн")</f>
        <v>0</v>
      </c>
      <c r="G15" s="182">
        <f>COUNTIF(мандатка!$F70:$F77,"II юн")</f>
        <v>0</v>
      </c>
      <c r="H15" s="182">
        <f>COUNTIF(мандатка!$F70:$F77,"I юн")</f>
        <v>0</v>
      </c>
      <c r="I15" s="182">
        <f>COUNTIF(мандатка!$F70:$F77,"III")</f>
        <v>4</v>
      </c>
      <c r="J15" s="182">
        <f>COUNTIF(мандатка!$F70:$F77,"II")</f>
        <v>4</v>
      </c>
      <c r="K15" s="182">
        <f>COUNTIF(мандатка!$F70:$F77,"I")</f>
        <v>0</v>
      </c>
      <c r="L15" s="182">
        <f>COUNTIF(мандатка!$F70:$F77,"кмс")</f>
        <v>0</v>
      </c>
      <c r="M15" s="182">
        <f>COUNTIF(мандатка!$F70:$F77,"мс")</f>
        <v>0</v>
      </c>
      <c r="N15" s="178">
        <f>COUNTIF(мандатка!C70:C77,"чол")</f>
        <v>5</v>
      </c>
      <c r="O15" s="179">
        <f>COUNTIF(мандатка!C70:C77,"жін")</f>
        <v>3</v>
      </c>
      <c r="P15" s="241">
        <v>170</v>
      </c>
    </row>
    <row r="16" spans="1:16" ht="19.5" customHeight="1">
      <c r="A16" s="34">
        <v>9</v>
      </c>
      <c r="B16" s="48" t="str">
        <f>VLOOKUP($P16,мандатка!$B:$X,3,FALSE)</f>
        <v>Вінницька область</v>
      </c>
      <c r="C16" s="34" t="str">
        <f>VLOOKUP($P16,мандатка!$B:$X,7,FALSE)</f>
        <v>Вінницька</v>
      </c>
      <c r="D16" s="49" t="str">
        <f>VLOOKUP($P16,мандатка!$B:$X,8,FALSE)</f>
        <v>Лукіянчук Д. О.</v>
      </c>
      <c r="E16" s="182">
        <f>COUNTBLANK(мандатка!F79:F85)</f>
        <v>0</v>
      </c>
      <c r="F16" s="182">
        <f>COUNTIF(мандатка!$F79:$F85,"III юн")</f>
        <v>0</v>
      </c>
      <c r="G16" s="182">
        <f>COUNTIF(мандатка!$F79:$F85,"II юн")</f>
        <v>0</v>
      </c>
      <c r="H16" s="182">
        <f>COUNTIF(мандатка!$F79:$F85,"I юн")</f>
        <v>0</v>
      </c>
      <c r="I16" s="182">
        <f>COUNTIF(мандатка!$F79:$F85,"III")</f>
        <v>0</v>
      </c>
      <c r="J16" s="182">
        <f>COUNTIF(мандатка!$F79:$F85,"II")</f>
        <v>2</v>
      </c>
      <c r="K16" s="182">
        <f>COUNTIF(мандатка!$F79:$F85,"I")</f>
        <v>5</v>
      </c>
      <c r="L16" s="182">
        <f>COUNTIF(мандатка!$F79:$F85,"кмс")</f>
        <v>0</v>
      </c>
      <c r="M16" s="182">
        <f>COUNTIF(мандатка!$F79:$F85,"мс")</f>
        <v>0</v>
      </c>
      <c r="N16" s="178">
        <f>COUNTIF(мандатка!C79:C85,"чол")</f>
        <v>5</v>
      </c>
      <c r="O16" s="179">
        <f>COUNTIF(мандатка!C79:C85,"жін")</f>
        <v>2</v>
      </c>
      <c r="P16" s="241">
        <v>180</v>
      </c>
    </row>
    <row r="17" spans="1:16" ht="19.5" customHeight="1">
      <c r="A17" s="34">
        <v>10</v>
      </c>
      <c r="B17" s="48" t="str">
        <f>VLOOKUP($P17,мандатка!$B:$X,3,FALSE)</f>
        <v>ДАІ Побузький ЦДЮТ</v>
      </c>
      <c r="C17" s="34" t="str">
        <f>VLOOKUP($P17,мандатка!$B:$X,7,FALSE)</f>
        <v>Кіровоградська</v>
      </c>
      <c r="D17" s="49" t="str">
        <f>VLOOKUP($P17,мандатка!$B:$X,8,FALSE)</f>
        <v>Дудкін А.</v>
      </c>
      <c r="E17" s="182">
        <f>COUNTBLANK(мандатка!F87:F93)</f>
        <v>0</v>
      </c>
      <c r="F17" s="182">
        <f>COUNTIF(мандатка!$F87:$F93,"III юн")</f>
        <v>0</v>
      </c>
      <c r="G17" s="182">
        <f>COUNTIF(мандатка!$F87:$F93,"II юн")</f>
        <v>0</v>
      </c>
      <c r="H17" s="182">
        <f>COUNTIF(мандатка!$F87:$F93,"I юн")</f>
        <v>3</v>
      </c>
      <c r="I17" s="182">
        <f>COUNTIF(мандатка!$F87:$F93,"III")</f>
        <v>1</v>
      </c>
      <c r="J17" s="182">
        <f>COUNTIF(мандатка!$F87:$F93,"II")</f>
        <v>3</v>
      </c>
      <c r="K17" s="182">
        <f>COUNTIF(мандатка!$F87:$F93,"I")</f>
        <v>0</v>
      </c>
      <c r="L17" s="182">
        <f>COUNTIF(мандатка!$F87:$F93,"кмс")</f>
        <v>0</v>
      </c>
      <c r="M17" s="182">
        <f>COUNTIF(мандатка!$F87:$F93,"мс")</f>
        <v>0</v>
      </c>
      <c r="N17" s="178">
        <f>COUNTIF(мандатка!C87:C93,"чол")</f>
        <v>5</v>
      </c>
      <c r="O17" s="179">
        <f>COUNTIF(мандатка!C87:C93,"жін")</f>
        <v>2</v>
      </c>
      <c r="P17" s="241">
        <v>190</v>
      </c>
    </row>
    <row r="18" spans="1:16" ht="19.5" customHeight="1">
      <c r="A18" s="34">
        <v>11</v>
      </c>
      <c r="B18" s="48" t="str">
        <f>VLOOKUP($P18,мандатка!$B:$X,3,FALSE)</f>
        <v>Кіровоградська область</v>
      </c>
      <c r="C18" s="34" t="str">
        <f>VLOOKUP($P18,мандатка!$B:$X,7,FALSE)</f>
        <v>Кіровоградська</v>
      </c>
      <c r="D18" s="49" t="str">
        <f>VLOOKUP($P18,мандатка!$B:$X,8,FALSE)</f>
        <v>Колотуха О. В.</v>
      </c>
      <c r="E18" s="182">
        <f>COUNTBLANK(мандатка!F95:F100)</f>
        <v>1</v>
      </c>
      <c r="F18" s="182">
        <f>COUNTIF(мандатка!$F95:$F100,"III юн")</f>
        <v>4</v>
      </c>
      <c r="G18" s="182">
        <f>COUNTIF(мандатка!$F95:$F100,"II юн")</f>
        <v>0</v>
      </c>
      <c r="H18" s="182">
        <f>COUNTIF(мандатка!$F95:$F100,"I юн")</f>
        <v>0</v>
      </c>
      <c r="I18" s="182">
        <f>COUNTIF(мандатка!$F95:$F100,"III")</f>
        <v>1</v>
      </c>
      <c r="J18" s="182">
        <f>COUNTIF(мандатка!$F95:$F100,"II")</f>
        <v>0</v>
      </c>
      <c r="K18" s="182">
        <f>COUNTIF(мандатка!$F95:$F100,"I")</f>
        <v>0</v>
      </c>
      <c r="L18" s="182">
        <f>COUNTIF(мандатка!$F95:$F100,"кмс")</f>
        <v>0</v>
      </c>
      <c r="M18" s="182">
        <f>COUNTIF(мандатка!$F95:$F100,"мс")</f>
        <v>0</v>
      </c>
      <c r="N18" s="178">
        <f>COUNTIF(мандатка!C95:C100,"чол")</f>
        <v>3</v>
      </c>
      <c r="O18" s="179">
        <f>COUNTIF(мандатка!C95:C100,"жін")</f>
        <v>3</v>
      </c>
      <c r="P18" s="241">
        <v>200</v>
      </c>
    </row>
    <row r="19" spans="1:16" ht="19.5" customHeight="1">
      <c r="A19" s="34">
        <v>21</v>
      </c>
      <c r="B19" s="48" t="str">
        <f>VLOOKUP($P19,мандатка!$B:$X,3,FALSE)</f>
        <v>п/з</v>
      </c>
      <c r="C19" s="34">
        <f>VLOOKUP($P19,мандатка!$B:$X,7,FALSE)</f>
        <v>0</v>
      </c>
      <c r="D19" s="49">
        <f>VLOOKUP($P19,мандатка!$B:$X,8,FALSE)</f>
        <v>0</v>
      </c>
      <c r="E19" s="182">
        <f>COUNTBLANK(мандатка!F102:F109)</f>
        <v>0</v>
      </c>
      <c r="F19" s="182">
        <f>COUNTIF(мандатка!$F102:$F109,"III юн")</f>
        <v>5</v>
      </c>
      <c r="G19" s="182">
        <f>COUNTIF(мандатка!$F102:$F109,"II юн")</f>
        <v>0</v>
      </c>
      <c r="H19" s="182">
        <f>COUNTIF(мандатка!$F102:$F109,"I юн")</f>
        <v>0</v>
      </c>
      <c r="I19" s="182">
        <f>COUNTIF(мандатка!$F102:$F109,"III")</f>
        <v>3</v>
      </c>
      <c r="J19" s="182">
        <f>COUNTIF(мандатка!$F102:$F109,"II")</f>
        <v>0</v>
      </c>
      <c r="K19" s="182">
        <f>COUNTIF(мандатка!$F102:$F109,"I")</f>
        <v>0</v>
      </c>
      <c r="L19" s="182">
        <f>COUNTIF(мандатка!$F102:$F109,"кмс")</f>
        <v>0</v>
      </c>
      <c r="M19" s="182">
        <f>COUNTIF(мандатка!$F102:$F109,"мс")</f>
        <v>0</v>
      </c>
      <c r="N19" s="178">
        <f>COUNTIF(мандатка!C102:C109,"чол")</f>
        <v>1</v>
      </c>
      <c r="O19" s="179">
        <f>COUNTIF(мандатка!C102:C109,"жін")</f>
        <v>5</v>
      </c>
      <c r="P19" s="241">
        <v>300</v>
      </c>
    </row>
    <row r="20" spans="1:16" ht="19.5" customHeight="1">
      <c r="A20" s="322" t="s">
        <v>63</v>
      </c>
      <c r="B20" s="322"/>
      <c r="C20" s="320">
        <f>SUM(E20:M20)</f>
        <v>90</v>
      </c>
      <c r="D20" s="321"/>
      <c r="E20" s="180">
        <f aca="true" t="shared" si="0" ref="E20:O20">SUM(E8:E19)</f>
        <v>1</v>
      </c>
      <c r="F20" s="180">
        <f t="shared" si="0"/>
        <v>10</v>
      </c>
      <c r="G20" s="180">
        <f t="shared" si="0"/>
        <v>2</v>
      </c>
      <c r="H20" s="180">
        <f t="shared" si="0"/>
        <v>10</v>
      </c>
      <c r="I20" s="180">
        <f t="shared" si="0"/>
        <v>38</v>
      </c>
      <c r="J20" s="180">
        <f t="shared" si="0"/>
        <v>21</v>
      </c>
      <c r="K20" s="180">
        <f t="shared" si="0"/>
        <v>5</v>
      </c>
      <c r="L20" s="180">
        <f t="shared" si="0"/>
        <v>3</v>
      </c>
      <c r="M20" s="180">
        <f t="shared" si="0"/>
        <v>0</v>
      </c>
      <c r="N20" s="181">
        <f t="shared" si="0"/>
        <v>54</v>
      </c>
      <c r="O20" s="181">
        <f t="shared" si="0"/>
        <v>34</v>
      </c>
      <c r="P20" s="241"/>
    </row>
    <row r="21" spans="1:16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240"/>
    </row>
    <row r="22" spans="1:16" ht="15.75" customHeight="1">
      <c r="A22" s="247"/>
      <c r="B22" s="319" t="str">
        <f>мандатка!D113</f>
        <v>Головний секретар</v>
      </c>
      <c r="C22" s="319"/>
      <c r="D22" s="319"/>
      <c r="E22" s="319"/>
      <c r="F22" s="247"/>
      <c r="G22" s="247"/>
      <c r="H22" s="319" t="str">
        <f>мандатка!G113</f>
        <v>Брагіна Л. В.</v>
      </c>
      <c r="I22" s="319"/>
      <c r="J22" s="319"/>
      <c r="K22" s="319"/>
      <c r="L22" s="319"/>
      <c r="M22" s="319"/>
      <c r="N22" s="319"/>
      <c r="O22" s="247"/>
      <c r="P22" s="240"/>
    </row>
    <row r="23" spans="1:16" ht="12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240"/>
    </row>
    <row r="24" spans="1:16" ht="12.75">
      <c r="A24" s="35"/>
      <c r="B24" s="35"/>
      <c r="C24" s="35"/>
      <c r="D24" s="35"/>
      <c r="E24" s="35" t="s">
        <v>56</v>
      </c>
      <c r="F24" s="35" t="s">
        <v>57</v>
      </c>
      <c r="G24" s="35" t="s">
        <v>58</v>
      </c>
      <c r="H24" s="35" t="s">
        <v>59</v>
      </c>
      <c r="I24" s="35">
        <v>3</v>
      </c>
      <c r="J24" s="35">
        <v>2</v>
      </c>
      <c r="K24" s="35">
        <v>1</v>
      </c>
      <c r="L24" s="35" t="s">
        <v>60</v>
      </c>
      <c r="M24" s="35" t="s">
        <v>61</v>
      </c>
      <c r="N24" s="35" t="s">
        <v>30</v>
      </c>
      <c r="O24" s="35" t="s">
        <v>31</v>
      </c>
      <c r="P24" s="240"/>
    </row>
    <row r="25" spans="1:16" ht="15">
      <c r="A25" s="35"/>
      <c r="B25" s="35"/>
      <c r="C25" s="318">
        <f>SUM(N20:O20)</f>
        <v>88</v>
      </c>
      <c r="D25" s="318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240"/>
    </row>
  </sheetData>
  <sheetProtection/>
  <mergeCells count="15">
    <mergeCell ref="A1:O1"/>
    <mergeCell ref="A2:O2"/>
    <mergeCell ref="A3:O3"/>
    <mergeCell ref="E6:M6"/>
    <mergeCell ref="N6:O6"/>
    <mergeCell ref="B6:B7"/>
    <mergeCell ref="A6:A7"/>
    <mergeCell ref="C6:C7"/>
    <mergeCell ref="D6:D7"/>
    <mergeCell ref="A4:O4"/>
    <mergeCell ref="C25:D25"/>
    <mergeCell ref="B22:E22"/>
    <mergeCell ref="H22:N22"/>
    <mergeCell ref="C20:D20"/>
    <mergeCell ref="A20:B20"/>
  </mergeCells>
  <conditionalFormatting sqref="E8:M19">
    <cfRule type="expression" priority="1" dxfId="18" stopIfTrue="1">
      <formula>E8&gt;0</formula>
    </cfRule>
  </conditionalFormatting>
  <conditionalFormatting sqref="E20:M20">
    <cfRule type="cellIs" priority="2" dxfId="6" operator="equal" stopIfTrue="1">
      <formula>0</formula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blackAndWhite="1" horizontalDpi="600" verticalDpi="600" orientation="landscape" paperSize="9" scale="60" r:id="rId1"/>
  <rowBreaks count="1" manualBreakCount="1">
    <brk id="22" max="255" man="1"/>
  </rowBreaks>
  <colBreaks count="1" manualBreakCount="1">
    <brk id="1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D444"/>
  <sheetViews>
    <sheetView view="pageBreakPreview" zoomScale="50" zoomScaleSheetLayoutView="50" workbookViewId="0" topLeftCell="B124">
      <selection activeCell="P246" sqref="P246"/>
    </sheetView>
  </sheetViews>
  <sheetFormatPr defaultColWidth="9.00390625" defaultRowHeight="12.75"/>
  <cols>
    <col min="1" max="1" width="50.625" style="13" customWidth="1"/>
    <col min="2" max="2" width="50.875" style="13" customWidth="1"/>
    <col min="3" max="3" width="50.625" style="13" hidden="1" customWidth="1"/>
    <col min="4" max="4" width="50.875" style="13" hidden="1" customWidth="1"/>
  </cols>
  <sheetData>
    <row r="1" spans="1:4" ht="25.5" customHeight="1">
      <c r="A1" s="17" t="str">
        <f>VLOOKUP(A2,мандатка!$B:$L,6,FALSE)</f>
        <v>КЗ «ЗОЦТКУМ» ЗОР </v>
      </c>
      <c r="B1" s="17" t="str">
        <f>VLOOKUP(B2,мандатка!$B:$L,6,FALSE)</f>
        <v>КЗ «ЗОЦТКУМ» ЗОР </v>
      </c>
      <c r="C1" s="17" t="e">
        <f>VLOOKUP(C2,мандатка!$B:$L,6,FALSE)</f>
        <v>#N/A</v>
      </c>
      <c r="D1" s="17" t="e">
        <f>VLOOKUP(D2,мандатка!$B:$L,6,FALSE)</f>
        <v>#N/A</v>
      </c>
    </row>
    <row r="2" spans="1:4" ht="135.75">
      <c r="A2" s="18">
        <v>101</v>
      </c>
      <c r="B2" s="18">
        <v>102</v>
      </c>
      <c r="C2" s="18">
        <v>501</v>
      </c>
      <c r="D2" s="18">
        <v>502</v>
      </c>
    </row>
    <row r="3" spans="1:4" ht="24">
      <c r="A3" s="16" t="str">
        <f>VLOOKUP(A2,мандатка!$B:$L,3,FALSE)</f>
        <v>Кушнір Олександр</v>
      </c>
      <c r="B3" s="16" t="str">
        <f>VLOOKUP(B2,мандатка!$B:$L,3,FALSE)</f>
        <v>Рогожин Микита</v>
      </c>
      <c r="C3" s="16" t="e">
        <f>VLOOKUP(C2,мандатка!$B:$L,3,FALSE)</f>
        <v>#N/A</v>
      </c>
      <c r="D3" s="16" t="e">
        <f>VLOOKUP(D2,мандатка!$B:$L,3,FALSE)</f>
        <v>#N/A</v>
      </c>
    </row>
    <row r="4" spans="1:4" ht="24">
      <c r="A4" s="17" t="str">
        <f>VLOOKUP(A5,мандатка!$B:$L,6,FALSE)</f>
        <v>КЗ «ЗОЦТКУМ» ЗОР </v>
      </c>
      <c r="B4" s="17" t="str">
        <f>VLOOKUP(B5,мандатка!$B:$L,6,FALSE)</f>
        <v>КЗ «ЗОЦТКУМ» ЗОР </v>
      </c>
      <c r="C4" s="17" t="e">
        <f>VLOOKUP(C5,мандатка!$B:$L,6,FALSE)</f>
        <v>#N/A</v>
      </c>
      <c r="D4" s="17" t="e">
        <f>VLOOKUP(D5,мандатка!$B:$L,6,FALSE)</f>
        <v>#N/A</v>
      </c>
    </row>
    <row r="5" spans="1:4" ht="135.75">
      <c r="A5" s="18">
        <v>103</v>
      </c>
      <c r="B5" s="18">
        <v>104</v>
      </c>
      <c r="C5" s="18">
        <v>503</v>
      </c>
      <c r="D5" s="18">
        <v>504</v>
      </c>
    </row>
    <row r="6" spans="1:4" ht="24">
      <c r="A6" s="16" t="str">
        <f>VLOOKUP(A5,мандатка!$B:$L,3,FALSE)</f>
        <v>Шафак Джан</v>
      </c>
      <c r="B6" s="16" t="str">
        <f>VLOOKUP(B5,мандатка!$B:$L,3,FALSE)</f>
        <v>Грибов Дмитро</v>
      </c>
      <c r="C6" s="16" t="e">
        <f>VLOOKUP(C5,мандатка!$B:$L,3,FALSE)</f>
        <v>#N/A</v>
      </c>
      <c r="D6" s="16" t="e">
        <f>VLOOKUP(D5,мандатка!$B:$L,3,FALSE)</f>
        <v>#N/A</v>
      </c>
    </row>
    <row r="7" spans="1:4" ht="24">
      <c r="A7" s="17" t="str">
        <f>VLOOKUP(A8,мандатка!$B:$L,6,FALSE)</f>
        <v>КЗ «ЗОЦТКУМ» ЗОР </v>
      </c>
      <c r="B7" s="17" t="str">
        <f>VLOOKUP(B8,мандатка!$B:$L,6,FALSE)</f>
        <v>КЗ «ЗОЦТКУМ» ЗОР </v>
      </c>
      <c r="C7" s="17" t="e">
        <f>VLOOKUP(C8,мандатка!$B:$L,6,FALSE)</f>
        <v>#N/A</v>
      </c>
      <c r="D7" s="17" t="e">
        <f>VLOOKUP(D8,мандатка!$B:$L,6,FALSE)</f>
        <v>#N/A</v>
      </c>
    </row>
    <row r="8" spans="1:4" ht="135.75">
      <c r="A8" s="18">
        <v>105</v>
      </c>
      <c r="B8" s="18">
        <v>106</v>
      </c>
      <c r="C8" s="18">
        <v>505</v>
      </c>
      <c r="D8" s="18">
        <v>506</v>
      </c>
    </row>
    <row r="9" spans="1:4" ht="25.5" customHeight="1">
      <c r="A9" s="16" t="str">
        <f>VLOOKUP(A8,мандатка!$B:$L,3,FALSE)</f>
        <v>Пасльон Данило</v>
      </c>
      <c r="B9" s="16" t="str">
        <f>VLOOKUP(B8,мандатка!$B:$L,3,FALSE)</f>
        <v>Бабченко Роман</v>
      </c>
      <c r="C9" s="16" t="e">
        <f>VLOOKUP(C8,мандатка!$B:$L,3,FALSE)</f>
        <v>#N/A</v>
      </c>
      <c r="D9" s="16" t="e">
        <f>VLOOKUP(D8,мандатка!$B:$L,3,FALSE)</f>
        <v>#N/A</v>
      </c>
    </row>
    <row r="10" spans="1:4" ht="25.5" customHeight="1">
      <c r="A10" s="17" t="str">
        <f>VLOOKUP(A11,мандатка!$B:$L,6,FALSE)</f>
        <v>КЗ «ЗОЦТКУМ» ЗОР </v>
      </c>
      <c r="B10" s="17" t="str">
        <f>VLOOKUP(B11,мандатка!$B:$L,6,FALSE)</f>
        <v>КЗ «ЗОЦТКУМ» ЗОР </v>
      </c>
      <c r="C10" s="17" t="e">
        <f>VLOOKUP(C11,мандатка!$B:$L,6,FALSE)</f>
        <v>#N/A</v>
      </c>
      <c r="D10" s="17" t="e">
        <f>VLOOKUP(D11,мандатка!$B:$L,6,FALSE)</f>
        <v>#N/A</v>
      </c>
    </row>
    <row r="11" spans="1:4" ht="138.75" customHeight="1">
      <c r="A11" s="18">
        <v>107</v>
      </c>
      <c r="B11" s="18">
        <v>108</v>
      </c>
      <c r="C11" s="18">
        <v>507</v>
      </c>
      <c r="D11" s="18">
        <v>508</v>
      </c>
    </row>
    <row r="12" spans="1:4" ht="25.5" customHeight="1">
      <c r="A12" s="16" t="str">
        <f>VLOOKUP(A11,мандатка!$B:$L,3,FALSE)</f>
        <v>Межуева Даниелла</v>
      </c>
      <c r="B12" s="16" t="str">
        <f>VLOOKUP(B11,мандатка!$B:$L,3,FALSE)</f>
        <v>Молозінова Анастасія</v>
      </c>
      <c r="C12" s="16" t="e">
        <f>VLOOKUP(C11,мандатка!$B:$L,3,FALSE)</f>
        <v>#N/A</v>
      </c>
      <c r="D12" s="16" t="e">
        <f>VLOOKUP(D11,мандатка!$B:$L,3,FALSE)</f>
        <v>#N/A</v>
      </c>
    </row>
    <row r="13" spans="1:4" ht="24">
      <c r="A13" s="17" t="str">
        <f>VLOOKUP(A14,мандатка!$B:$L,6,FALSE)</f>
        <v>МОЦТКЕ УМ</v>
      </c>
      <c r="B13" s="17" t="str">
        <f>VLOOKUP(B14,мандатка!$B:$L,6,FALSE)</f>
        <v>МОЦТКЕ УМ</v>
      </c>
      <c r="C13" s="17" t="e">
        <f>VLOOKUP(C14,мандатка!$B:$L,6,FALSE)</f>
        <v>#N/A</v>
      </c>
      <c r="D13" s="17" t="e">
        <f>VLOOKUP(D14,мандатка!$B:$L,6,FALSE)</f>
        <v>#N/A</v>
      </c>
    </row>
    <row r="14" spans="1:4" ht="135.75">
      <c r="A14" s="18">
        <v>111</v>
      </c>
      <c r="B14" s="18">
        <v>112</v>
      </c>
      <c r="C14" s="18">
        <v>511</v>
      </c>
      <c r="D14" s="18">
        <v>512</v>
      </c>
    </row>
    <row r="15" spans="1:4" ht="24">
      <c r="A15" s="16" t="str">
        <f>VLOOKUP(A14,мандатка!$B:$L,3,FALSE)</f>
        <v>Волинец Валерій</v>
      </c>
      <c r="B15" s="16" t="str">
        <f>VLOOKUP(B14,мандатка!$B:$L,3,FALSE)</f>
        <v>Скляренко Максим</v>
      </c>
      <c r="C15" s="16" t="e">
        <f>VLOOKUP(C14,мандатка!$B:$L,3,FALSE)</f>
        <v>#N/A</v>
      </c>
      <c r="D15" s="16" t="e">
        <f>VLOOKUP(D14,мандатка!$B:$L,3,FALSE)</f>
        <v>#N/A</v>
      </c>
    </row>
    <row r="16" spans="1:4" ht="24">
      <c r="A16" s="17" t="str">
        <f>VLOOKUP(A17,мандатка!$B:$L,6,FALSE)</f>
        <v>МОЦТКЕ УМ</v>
      </c>
      <c r="B16" s="17" t="str">
        <f>VLOOKUP(B17,мандатка!$B:$L,6,FALSE)</f>
        <v>МОЦТКЕ УМ</v>
      </c>
      <c r="C16" s="17" t="e">
        <f>VLOOKUP(C17,мандатка!$B:$L,6,FALSE)</f>
        <v>#N/A</v>
      </c>
      <c r="D16" s="17" t="e">
        <f>VLOOKUP(D17,мандатка!$B:$L,6,FALSE)</f>
        <v>#N/A</v>
      </c>
    </row>
    <row r="17" spans="1:4" ht="135.75">
      <c r="A17" s="18">
        <v>113</v>
      </c>
      <c r="B17" s="18">
        <v>114</v>
      </c>
      <c r="C17" s="18">
        <v>513</v>
      </c>
      <c r="D17" s="18">
        <v>514</v>
      </c>
    </row>
    <row r="18" spans="1:4" ht="24">
      <c r="A18" s="16" t="str">
        <f>VLOOKUP(A17,мандатка!$B:$L,3,FALSE)</f>
        <v>Коваленко Віталій</v>
      </c>
      <c r="B18" s="16" t="str">
        <f>VLOOKUP(B17,мандатка!$B:$L,3,FALSE)</f>
        <v>Шепель Олег</v>
      </c>
      <c r="C18" s="16" t="e">
        <f>VLOOKUP(C17,мандатка!$B:$L,3,FALSE)</f>
        <v>#N/A</v>
      </c>
      <c r="D18" s="16" t="e">
        <f>VLOOKUP(D17,мандатка!$B:$L,3,FALSE)</f>
        <v>#N/A</v>
      </c>
    </row>
    <row r="19" spans="1:4" ht="24">
      <c r="A19" s="17" t="str">
        <f>VLOOKUP(A20,мандатка!$B:$L,6,FALSE)</f>
        <v>МОЦТКЕ УМ</v>
      </c>
      <c r="B19" s="17" t="str">
        <f>VLOOKUP(B20,мандатка!$B:$L,6,FALSE)</f>
        <v>МОЦТКЕ УМ</v>
      </c>
      <c r="C19" s="17" t="e">
        <f>VLOOKUP(C20,мандатка!$B:$L,6,FALSE)</f>
        <v>#N/A</v>
      </c>
      <c r="D19" s="17" t="e">
        <f>VLOOKUP(D20,мандатка!$B:$L,6,FALSE)</f>
        <v>#N/A</v>
      </c>
    </row>
    <row r="20" spans="1:4" ht="135.75">
      <c r="A20" s="18">
        <v>115</v>
      </c>
      <c r="B20" s="18">
        <v>116</v>
      </c>
      <c r="C20" s="18">
        <v>515</v>
      </c>
      <c r="D20" s="18">
        <v>516</v>
      </c>
    </row>
    <row r="21" spans="1:4" ht="24">
      <c r="A21" s="16" t="str">
        <f>VLOOKUP(A20,мандатка!$B:$L,3,FALSE)</f>
        <v>Фєдєчко Ганна</v>
      </c>
      <c r="B21" s="16" t="str">
        <f>VLOOKUP(B20,мандатка!$B:$L,3,FALSE)</f>
        <v>Дубіненко Анжеліка</v>
      </c>
      <c r="C21" s="16" t="e">
        <f>VLOOKUP(C20,мандатка!$B:$L,3,FALSE)</f>
        <v>#N/A</v>
      </c>
      <c r="D21" s="16" t="e">
        <f>VLOOKUP(D20,мандатка!$B:$L,3,FALSE)</f>
        <v>#N/A</v>
      </c>
    </row>
    <row r="22" spans="1:4" ht="24">
      <c r="A22" s="17" t="str">
        <f>VLOOKUP(A23,мандатка!$B:$L,6,FALSE)</f>
        <v>МОЦТКЕ УМ</v>
      </c>
      <c r="B22" s="17" t="str">
        <f>VLOOKUP(B23,мандатка!$B:$L,6,FALSE)</f>
        <v>МОЦТКЕ УМ</v>
      </c>
      <c r="C22" s="17" t="e">
        <f>VLOOKUP(C23,мандатка!$B:$L,6,FALSE)</f>
        <v>#N/A</v>
      </c>
      <c r="D22" s="17" t="e">
        <f>VLOOKUP(D23,мандатка!$B:$L,6,FALSE)</f>
        <v>#N/A</v>
      </c>
    </row>
    <row r="23" spans="1:4" ht="135.75">
      <c r="A23" s="18">
        <v>117</v>
      </c>
      <c r="B23" s="18">
        <v>118</v>
      </c>
      <c r="C23" s="18">
        <v>517</v>
      </c>
      <c r="D23" s="18">
        <v>518</v>
      </c>
    </row>
    <row r="24" spans="1:4" ht="24">
      <c r="A24" s="16" t="str">
        <f>VLOOKUP(A23,мандатка!$B:$L,3,FALSE)</f>
        <v>Джумажанова Єва</v>
      </c>
      <c r="B24" s="16" t="str">
        <f>VLOOKUP(B23,мандатка!$B:$L,3,FALSE)</f>
        <v>Магомедова Анастасія</v>
      </c>
      <c r="C24" s="16" t="e">
        <f>VLOOKUP(C23,мандатка!$B:$L,3,FALSE)</f>
        <v>#N/A</v>
      </c>
      <c r="D24" s="16" t="e">
        <f>VLOOKUP(D23,мандатка!$B:$L,3,FALSE)</f>
        <v>#N/A</v>
      </c>
    </row>
    <row r="25" spans="1:4" ht="24">
      <c r="A25" s="17" t="str">
        <f>VLOOKUP(A26,мандатка!$B:$L,6,FALSE)</f>
        <v>Сумський ОЦПО та РТМ</v>
      </c>
      <c r="B25" s="17" t="str">
        <f>VLOOKUP(B26,мандатка!$B:$L,6,FALSE)</f>
        <v>Сумський ОЦПО та РТМ</v>
      </c>
      <c r="C25" s="17" t="e">
        <f>VLOOKUP(C26,мандатка!$B:$L,6,FALSE)</f>
        <v>#N/A</v>
      </c>
      <c r="D25" s="17" t="e">
        <f>VLOOKUP(D26,мандатка!$B:$L,6,FALSE)</f>
        <v>#N/A</v>
      </c>
    </row>
    <row r="26" spans="1:4" ht="135.75">
      <c r="A26" s="18">
        <v>121</v>
      </c>
      <c r="B26" s="18">
        <v>122</v>
      </c>
      <c r="C26" s="18">
        <v>521</v>
      </c>
      <c r="D26" s="18">
        <v>522</v>
      </c>
    </row>
    <row r="27" spans="1:4" ht="24">
      <c r="A27" s="16" t="str">
        <f>VLOOKUP(A26,мандатка!$B:$L,3,FALSE)</f>
        <v>Гребеннік Костянтин</v>
      </c>
      <c r="B27" s="16" t="str">
        <f>VLOOKUP(B26,мандатка!$B:$L,3,FALSE)</f>
        <v>Клипа Валентин</v>
      </c>
      <c r="C27" s="16" t="e">
        <f>VLOOKUP(C26,мандатка!$B:$L,3,FALSE)</f>
        <v>#N/A</v>
      </c>
      <c r="D27" s="16" t="e">
        <f>VLOOKUP(D26,мандатка!$B:$L,3,FALSE)</f>
        <v>#N/A</v>
      </c>
    </row>
    <row r="28" spans="1:4" ht="24">
      <c r="A28" s="17" t="str">
        <f>VLOOKUP(A29,мандатка!$B:$L,6,FALSE)</f>
        <v>Сумський ОЦПО та РТМ</v>
      </c>
      <c r="B28" s="17" t="str">
        <f>VLOOKUP(B29,мандатка!$B:$L,6,FALSE)</f>
        <v>Сумський ОЦПО та РТМ</v>
      </c>
      <c r="C28" s="17" t="e">
        <f>VLOOKUP(C29,мандатка!$B:$L,6,FALSE)</f>
        <v>#N/A</v>
      </c>
      <c r="D28" s="17" t="e">
        <f>VLOOKUP(D29,мандатка!$B:$L,6,FALSE)</f>
        <v>#N/A</v>
      </c>
    </row>
    <row r="29" spans="1:4" ht="135.75">
      <c r="A29" s="18">
        <v>123</v>
      </c>
      <c r="B29" s="18">
        <v>124</v>
      </c>
      <c r="C29" s="18">
        <v>523</v>
      </c>
      <c r="D29" s="18">
        <v>524</v>
      </c>
    </row>
    <row r="30" spans="1:4" ht="24">
      <c r="A30" s="16" t="str">
        <f>VLOOKUP(A29,мандатка!$B:$L,3,FALSE)</f>
        <v>Ткаченко Олексій</v>
      </c>
      <c r="B30" s="16" t="str">
        <f>VLOOKUP(B29,мандатка!$B:$L,3,FALSE)</f>
        <v>Черниш Іван</v>
      </c>
      <c r="C30" s="16" t="e">
        <f>VLOOKUP(C29,мандатка!$B:$L,3,FALSE)</f>
        <v>#N/A</v>
      </c>
      <c r="D30" s="16" t="e">
        <f>VLOOKUP(D29,мандатка!$B:$L,3,FALSE)</f>
        <v>#N/A</v>
      </c>
    </row>
    <row r="31" spans="1:4" ht="24">
      <c r="A31" s="17" t="str">
        <f>VLOOKUP(A32,мандатка!$B:$L,6,FALSE)</f>
        <v>Сумський ОЦПО та РТМ</v>
      </c>
      <c r="B31" s="17" t="str">
        <f>VLOOKUP(B32,мандатка!$B:$L,6,FALSE)</f>
        <v>Сумський ОЦПО та РТМ</v>
      </c>
      <c r="C31" s="17" t="e">
        <f>VLOOKUP(C32,мандатка!$B:$L,6,FALSE)</f>
        <v>#N/A</v>
      </c>
      <c r="D31" s="17" t="e">
        <f>VLOOKUP(D32,мандатка!$B:$L,6,FALSE)</f>
        <v>#N/A</v>
      </c>
    </row>
    <row r="32" spans="1:4" ht="135.75">
      <c r="A32" s="18">
        <v>125</v>
      </c>
      <c r="B32" s="18">
        <v>126</v>
      </c>
      <c r="C32" s="18">
        <v>525</v>
      </c>
      <c r="D32" s="18">
        <v>526</v>
      </c>
    </row>
    <row r="33" spans="1:4" ht="24">
      <c r="A33" s="16" t="str">
        <f>VLOOKUP(A32,мандатка!$B:$L,3,FALSE)</f>
        <v>Єременко Іван</v>
      </c>
      <c r="B33" s="16" t="str">
        <f>VLOOKUP(B32,мандатка!$B:$L,3,FALSE)</f>
        <v>Станкевич Даніїл</v>
      </c>
      <c r="C33" s="16" t="e">
        <f>VLOOKUP(C32,мандатка!$B:$L,3,FALSE)</f>
        <v>#N/A</v>
      </c>
      <c r="D33" s="16" t="e">
        <f>VLOOKUP(D32,мандатка!$B:$L,3,FALSE)</f>
        <v>#N/A</v>
      </c>
    </row>
    <row r="34" spans="1:4" ht="24">
      <c r="A34" s="17" t="str">
        <f>VLOOKUP(A35,мандатка!$B:$L,6,FALSE)</f>
        <v>Сумський ОЦПО та РТМ</v>
      </c>
      <c r="B34" s="17" t="str">
        <f>VLOOKUP(B35,мандатка!$B:$L,6,FALSE)</f>
        <v>Сумський ОЦПО та РТМ</v>
      </c>
      <c r="C34" s="17" t="e">
        <f>VLOOKUP(C35,мандатка!$B:$L,6,FALSE)</f>
        <v>#N/A</v>
      </c>
      <c r="D34" s="17" t="e">
        <f>VLOOKUP(D35,мандатка!$B:$L,6,FALSE)</f>
        <v>#N/A</v>
      </c>
    </row>
    <row r="35" spans="1:4" ht="135.75">
      <c r="A35" s="18">
        <v>127</v>
      </c>
      <c r="B35" s="18">
        <v>128</v>
      </c>
      <c r="C35" s="18">
        <v>527</v>
      </c>
      <c r="D35" s="18">
        <v>528</v>
      </c>
    </row>
    <row r="36" spans="1:4" ht="24">
      <c r="A36" s="16" t="str">
        <f>VLOOKUP(A35,мандатка!$B:$L,3,FALSE)</f>
        <v>Чубур Марина</v>
      </c>
      <c r="B36" s="16" t="str">
        <f>VLOOKUP(B35,мандатка!$B:$L,3,FALSE)</f>
        <v>Лобачова Ксенія</v>
      </c>
      <c r="C36" s="16" t="e">
        <f>VLOOKUP(C35,мандатка!$B:$L,3,FALSE)</f>
        <v>#N/A</v>
      </c>
      <c r="D36" s="16" t="e">
        <f>VLOOKUP(D35,мандатка!$B:$L,3,FALSE)</f>
        <v>#N/A</v>
      </c>
    </row>
    <row r="37" spans="1:4" ht="24">
      <c r="A37" s="17" t="str">
        <f>VLOOKUP(A38,мандатка!$B:$L,6,FALSE)</f>
        <v>Луганський ОЦДЮТК</v>
      </c>
      <c r="B37" s="17" t="str">
        <f>VLOOKUP(B38,мандатка!$B:$L,6,FALSE)</f>
        <v>Луганський ОЦДЮТК</v>
      </c>
      <c r="C37" s="17" t="e">
        <f>VLOOKUP(C38,мандатка!$B:$L,6,FALSE)</f>
        <v>#N/A</v>
      </c>
      <c r="D37" s="17" t="e">
        <f>VLOOKUP(D38,мандатка!$B:$L,6,FALSE)</f>
        <v>#N/A</v>
      </c>
    </row>
    <row r="38" spans="1:4" ht="135.75">
      <c r="A38" s="18">
        <v>131</v>
      </c>
      <c r="B38" s="18">
        <v>132</v>
      </c>
      <c r="C38" s="18">
        <v>531</v>
      </c>
      <c r="D38" s="18">
        <v>532</v>
      </c>
    </row>
    <row r="39" spans="1:4" ht="24">
      <c r="A39" s="16" t="str">
        <f>VLOOKUP(A38,мандатка!$B:$L,3,FALSE)</f>
        <v>Романенко Олексій</v>
      </c>
      <c r="B39" s="16" t="str">
        <f>VLOOKUP(B38,мандатка!$B:$L,3,FALSE)</f>
        <v>Сухомлін Дмитро</v>
      </c>
      <c r="C39" s="16" t="e">
        <f>VLOOKUP(C38,мандатка!$B:$L,3,FALSE)</f>
        <v>#N/A</v>
      </c>
      <c r="D39" s="16" t="e">
        <f>VLOOKUP(D38,мандатка!$B:$L,3,FALSE)</f>
        <v>#N/A</v>
      </c>
    </row>
    <row r="40" spans="1:4" ht="24">
      <c r="A40" s="17" t="str">
        <f>VLOOKUP(A41,мандатка!$B:$L,6,FALSE)</f>
        <v>Луганський ОЦДЮТК</v>
      </c>
      <c r="B40" s="17" t="str">
        <f>VLOOKUP(B41,мандатка!$B:$L,6,FALSE)</f>
        <v>Луганський ОЦДЮТК</v>
      </c>
      <c r="C40" s="17" t="e">
        <f>VLOOKUP(C41,мандатка!$B:$L,6,FALSE)</f>
        <v>#N/A</v>
      </c>
      <c r="D40" s="17" t="e">
        <f>VLOOKUP(D41,мандатка!$B:$L,6,FALSE)</f>
        <v>#N/A</v>
      </c>
    </row>
    <row r="41" spans="1:4" ht="135.75">
      <c r="A41" s="18">
        <v>133</v>
      </c>
      <c r="B41" s="18">
        <v>134</v>
      </c>
      <c r="C41" s="18">
        <v>533</v>
      </c>
      <c r="D41" s="18">
        <v>534</v>
      </c>
    </row>
    <row r="42" spans="1:4" ht="24">
      <c r="A42" s="16" t="str">
        <f>VLOOKUP(A41,мандатка!$B:$L,3,FALSE)</f>
        <v>Перестов Євген</v>
      </c>
      <c r="B42" s="16" t="str">
        <f>VLOOKUP(B41,мандатка!$B:$L,3,FALSE)</f>
        <v>Міроненко Володимир</v>
      </c>
      <c r="C42" s="16" t="e">
        <f>VLOOKUP(C41,мандатка!$B:$L,3,FALSE)</f>
        <v>#N/A</v>
      </c>
      <c r="D42" s="16" t="e">
        <f>VLOOKUP(D41,мандатка!$B:$L,3,FALSE)</f>
        <v>#N/A</v>
      </c>
    </row>
    <row r="43" spans="1:4" ht="24">
      <c r="A43" s="17" t="str">
        <f>VLOOKUP(A44,мандатка!$B:$L,6,FALSE)</f>
        <v>Луганський ОЦДЮТК</v>
      </c>
      <c r="B43" s="17" t="str">
        <f>VLOOKUP(B44,мандатка!$B:$L,6,FALSE)</f>
        <v>Луганський ОЦДЮТК</v>
      </c>
      <c r="C43" s="17" t="e">
        <f>VLOOKUP(C44,мандатка!$B:$L,6,FALSE)</f>
        <v>#N/A</v>
      </c>
      <c r="D43" s="17" t="e">
        <f>VLOOKUP(D44,мандатка!$B:$L,6,FALSE)</f>
        <v>#N/A</v>
      </c>
    </row>
    <row r="44" spans="1:4" ht="135.75">
      <c r="A44" s="18">
        <v>135</v>
      </c>
      <c r="B44" s="18">
        <v>136</v>
      </c>
      <c r="C44" s="18">
        <v>535</v>
      </c>
      <c r="D44" s="18">
        <v>536</v>
      </c>
    </row>
    <row r="45" spans="1:4" ht="24">
      <c r="A45" s="16" t="str">
        <f>VLOOKUP(A44,мандатка!$B:$L,3,FALSE)</f>
        <v>Сучкова Вікторія</v>
      </c>
      <c r="B45" s="16" t="str">
        <f>VLOOKUP(B44,мандатка!$B:$L,3,FALSE)</f>
        <v>Чмут Катерина</v>
      </c>
      <c r="C45" s="16" t="e">
        <f>VLOOKUP(C44,мандатка!$B:$L,3,FALSE)</f>
        <v>#N/A</v>
      </c>
      <c r="D45" s="16" t="e">
        <f>VLOOKUP(D44,мандатка!$B:$L,3,FALSE)</f>
        <v>#N/A</v>
      </c>
    </row>
    <row r="46" spans="1:4" ht="24">
      <c r="A46" s="17" t="str">
        <f>VLOOKUP(A47,мандатка!$B:$L,6,FALSE)</f>
        <v>Луганський ОЦДЮТК</v>
      </c>
      <c r="B46" s="17" t="e">
        <f>VLOOKUP(B47,мандатка!$B:$L,6,FALSE)</f>
        <v>#N/A</v>
      </c>
      <c r="C46" s="17" t="e">
        <f>VLOOKUP(C47,мандатка!$B:$L,6,FALSE)</f>
        <v>#N/A</v>
      </c>
      <c r="D46" s="17" t="e">
        <f>VLOOKUP(D47,мандатка!$B:$L,6,FALSE)</f>
        <v>#N/A</v>
      </c>
    </row>
    <row r="47" spans="1:4" ht="135.75">
      <c r="A47" s="18">
        <v>137</v>
      </c>
      <c r="B47" s="18">
        <v>138</v>
      </c>
      <c r="C47" s="18">
        <v>537</v>
      </c>
      <c r="D47" s="18">
        <v>538</v>
      </c>
    </row>
    <row r="48" spans="1:4" ht="24">
      <c r="A48" s="16" t="str">
        <f>VLOOKUP(A47,мандатка!$B:$L,3,FALSE)</f>
        <v>Банченко Єлізавета</v>
      </c>
      <c r="B48" s="16" t="e">
        <f>VLOOKUP(B47,мандатка!$B:$L,3,FALSE)</f>
        <v>#N/A</v>
      </c>
      <c r="C48" s="16" t="e">
        <f>VLOOKUP(C47,мандатка!$B:$L,3,FALSE)</f>
        <v>#N/A</v>
      </c>
      <c r="D48" s="16" t="e">
        <f>VLOOKUP(D47,мандатка!$B:$L,3,FALSE)</f>
        <v>#N/A</v>
      </c>
    </row>
    <row r="49" spans="1:4" ht="24">
      <c r="A49" s="17" t="str">
        <f>VLOOKUP(A50,мандатка!$B:$L,6,FALSE)</f>
        <v>Черкаський ОЦТКЕ УМ</v>
      </c>
      <c r="B49" s="17" t="str">
        <f>VLOOKUP(B50,мандатка!$B:$L,6,FALSE)</f>
        <v>Черкаський ОЦТКЕ УМ</v>
      </c>
      <c r="C49" s="17" t="e">
        <f>VLOOKUP(C50,мандатка!$B:$L,6,FALSE)</f>
        <v>#N/A</v>
      </c>
      <c r="D49" s="17" t="e">
        <f>VLOOKUP(D50,мандатка!$B:$L,6,FALSE)</f>
        <v>#N/A</v>
      </c>
    </row>
    <row r="50" spans="1:4" ht="135.75">
      <c r="A50" s="18">
        <v>141</v>
      </c>
      <c r="B50" s="18">
        <v>142</v>
      </c>
      <c r="C50" s="18">
        <v>541</v>
      </c>
      <c r="D50" s="18">
        <v>542</v>
      </c>
    </row>
    <row r="51" spans="1:4" ht="24">
      <c r="A51" s="16" t="str">
        <f>VLOOKUP(A50,мандатка!$B:$L,3,FALSE)</f>
        <v>Хоменко Артем </v>
      </c>
      <c r="B51" s="16" t="str">
        <f>VLOOKUP(B50,мандатка!$B:$L,3,FALSE)</f>
        <v>Дерманчук Іван </v>
      </c>
      <c r="C51" s="16" t="e">
        <f>VLOOKUP(C50,мандатка!$B:$L,3,FALSE)</f>
        <v>#N/A</v>
      </c>
      <c r="D51" s="16" t="e">
        <f>VLOOKUP(D50,мандатка!$B:$L,3,FALSE)</f>
        <v>#N/A</v>
      </c>
    </row>
    <row r="52" spans="1:4" ht="24">
      <c r="A52" s="17" t="str">
        <f>VLOOKUP(A53,мандатка!$B:$L,6,FALSE)</f>
        <v>Черкаський ОЦТКЕ УМ</v>
      </c>
      <c r="B52" s="17" t="str">
        <f>VLOOKUP(B53,мандатка!$B:$L,6,FALSE)</f>
        <v>Черкаський ОЦТКЕ УМ</v>
      </c>
      <c r="C52" s="17" t="e">
        <f>VLOOKUP(C53,мандатка!$B:$L,6,FALSE)</f>
        <v>#N/A</v>
      </c>
      <c r="D52" s="17" t="e">
        <f>VLOOKUP(D53,мандатка!$B:$L,6,FALSE)</f>
        <v>#N/A</v>
      </c>
    </row>
    <row r="53" spans="1:4" ht="135.75">
      <c r="A53" s="18">
        <v>143</v>
      </c>
      <c r="B53" s="18">
        <v>144</v>
      </c>
      <c r="C53" s="18">
        <v>543</v>
      </c>
      <c r="D53" s="18">
        <v>544</v>
      </c>
    </row>
    <row r="54" spans="1:4" ht="24">
      <c r="A54" s="16" t="str">
        <f>VLOOKUP(A53,мандатка!$B:$L,3,FALSE)</f>
        <v>Білінський Михайло</v>
      </c>
      <c r="B54" s="16" t="str">
        <f>VLOOKUP(B53,мандатка!$B:$L,3,FALSE)</f>
        <v>Довгополий Костянтин</v>
      </c>
      <c r="C54" s="16" t="e">
        <f>VLOOKUP(C53,мандатка!$B:$L,3,FALSE)</f>
        <v>#N/A</v>
      </c>
      <c r="D54" s="16" t="e">
        <f>VLOOKUP(D53,мандатка!$B:$L,3,FALSE)</f>
        <v>#N/A</v>
      </c>
    </row>
    <row r="55" spans="1:4" ht="24">
      <c r="A55" s="17" t="str">
        <f>VLOOKUP(A56,мандатка!$B:$L,6,FALSE)</f>
        <v>Черкаський ОЦТКЕ УМ</v>
      </c>
      <c r="B55" s="17" t="str">
        <f>VLOOKUP(B56,мандатка!$B:$L,6,FALSE)</f>
        <v>Черкаський ОЦТКЕ УМ</v>
      </c>
      <c r="C55" s="17" t="e">
        <f>VLOOKUP(C56,мандатка!$B:$L,6,FALSE)</f>
        <v>#N/A</v>
      </c>
      <c r="D55" s="17" t="e">
        <f>VLOOKUP(D56,мандатка!$B:$L,6,FALSE)</f>
        <v>#N/A</v>
      </c>
    </row>
    <row r="56" spans="1:4" ht="135.75">
      <c r="A56" s="18">
        <v>145</v>
      </c>
      <c r="B56" s="18">
        <v>146</v>
      </c>
      <c r="C56" s="18">
        <v>545</v>
      </c>
      <c r="D56" s="18">
        <v>546</v>
      </c>
    </row>
    <row r="57" spans="1:4" ht="24">
      <c r="A57" s="16" t="str">
        <f>VLOOKUP(A56,мандатка!$B:$L,3,FALSE)</f>
        <v>Рахуба Святослав</v>
      </c>
      <c r="B57" s="16" t="str">
        <f>VLOOKUP(B56,мандатка!$B:$L,3,FALSE)</f>
        <v>Цимбал Катерина</v>
      </c>
      <c r="C57" s="16" t="e">
        <f>VLOOKUP(C56,мандатка!$B:$L,3,FALSE)</f>
        <v>#N/A</v>
      </c>
      <c r="D57" s="16" t="e">
        <f>VLOOKUP(D56,мандатка!$B:$L,3,FALSE)</f>
        <v>#N/A</v>
      </c>
    </row>
    <row r="58" spans="1:4" ht="24">
      <c r="A58" s="17" t="str">
        <f>VLOOKUP(A59,мандатка!$B:$L,6,FALSE)</f>
        <v>Черкаський ОЦТКЕ УМ</v>
      </c>
      <c r="B58" s="17" t="str">
        <f>VLOOKUP(B59,мандатка!$B:$L,6,FALSE)</f>
        <v>Черкаський ОЦТКЕ УМ</v>
      </c>
      <c r="C58" s="17" t="e">
        <f>VLOOKUP(C59,мандатка!$B:$L,6,FALSE)</f>
        <v>#N/A</v>
      </c>
      <c r="D58" s="17" t="e">
        <f>VLOOKUP(D59,мандатка!$B:$L,6,FALSE)</f>
        <v>#N/A</v>
      </c>
    </row>
    <row r="59" spans="1:4" ht="135.75">
      <c r="A59" s="18">
        <v>147</v>
      </c>
      <c r="B59" s="18">
        <v>148</v>
      </c>
      <c r="C59" s="18">
        <v>547</v>
      </c>
      <c r="D59" s="18">
        <v>548</v>
      </c>
    </row>
    <row r="60" spans="1:4" ht="24">
      <c r="A60" s="16" t="str">
        <f>VLOOKUP(A59,мандатка!$B:$L,3,FALSE)</f>
        <v>Франчук Альона</v>
      </c>
      <c r="B60" s="16" t="str">
        <f>VLOOKUP(B59,мандатка!$B:$L,3,FALSE)</f>
        <v>Чорноус Ірина</v>
      </c>
      <c r="C60" s="16" t="e">
        <f>VLOOKUP(C59,мандатка!$B:$L,3,FALSE)</f>
        <v>#N/A</v>
      </c>
      <c r="D60" s="16" t="e">
        <f>VLOOKUP(D59,мандатка!$B:$L,3,FALSE)</f>
        <v>#N/A</v>
      </c>
    </row>
    <row r="61" spans="1:4" ht="24">
      <c r="A61" s="17" t="str">
        <f>VLOOKUP(A62,мандатка!$B:$L,6,FALSE)</f>
        <v>Харьківська область</v>
      </c>
      <c r="B61" s="17" t="str">
        <f>VLOOKUP(B62,мандатка!$B:$L,6,FALSE)</f>
        <v>Харьківська область</v>
      </c>
      <c r="C61" s="17" t="e">
        <f>VLOOKUP(C62,мандатка!$B:$L,6,FALSE)</f>
        <v>#N/A</v>
      </c>
      <c r="D61" s="17" t="e">
        <f>VLOOKUP(D62,мандатка!$B:$L,6,FALSE)</f>
        <v>#N/A</v>
      </c>
    </row>
    <row r="62" spans="1:4" ht="135.75">
      <c r="A62" s="18">
        <v>151</v>
      </c>
      <c r="B62" s="18">
        <v>152</v>
      </c>
      <c r="C62" s="18">
        <v>551</v>
      </c>
      <c r="D62" s="18">
        <v>552</v>
      </c>
    </row>
    <row r="63" spans="1:4" ht="24">
      <c r="A63" s="16" t="str">
        <f>VLOOKUP(A62,мандатка!$B:$L,3,FALSE)</f>
        <v>Лавриненко Олексій</v>
      </c>
      <c r="B63" s="16" t="str">
        <f>VLOOKUP(B62,мандатка!$B:$L,3,FALSE)</f>
        <v>Кохан Владислав</v>
      </c>
      <c r="C63" s="16" t="e">
        <f>VLOOKUP(C62,мандатка!$B:$L,3,FALSE)</f>
        <v>#N/A</v>
      </c>
      <c r="D63" s="16" t="e">
        <f>VLOOKUP(D62,мандатка!$B:$L,3,FALSE)</f>
        <v>#N/A</v>
      </c>
    </row>
    <row r="64" spans="1:4" ht="24">
      <c r="A64" s="17" t="str">
        <f>VLOOKUP(A65,мандатка!$B:$L,6,FALSE)</f>
        <v>Харьківська область</v>
      </c>
      <c r="B64" s="17" t="str">
        <f>VLOOKUP(B65,мандатка!$B:$L,6,FALSE)</f>
        <v>Харьківська область</v>
      </c>
      <c r="C64" s="17" t="e">
        <f>VLOOKUP(C65,мандатка!$B:$L,6,FALSE)</f>
        <v>#N/A</v>
      </c>
      <c r="D64" s="17" t="e">
        <f>VLOOKUP(D65,мандатка!$B:$L,6,FALSE)</f>
        <v>#N/A</v>
      </c>
    </row>
    <row r="65" spans="1:4" ht="135.75">
      <c r="A65" s="18">
        <v>153</v>
      </c>
      <c r="B65" s="18">
        <v>154</v>
      </c>
      <c r="C65" s="18">
        <v>553</v>
      </c>
      <c r="D65" s="18">
        <v>554</v>
      </c>
    </row>
    <row r="66" spans="1:4" ht="24">
      <c r="A66" s="16" t="str">
        <f>VLOOKUP(A65,мандатка!$B:$L,3,FALSE)</f>
        <v>Морока Микола</v>
      </c>
      <c r="B66" s="16" t="str">
        <f>VLOOKUP(B65,мандатка!$B:$L,3,FALSE)</f>
        <v>Бабаєв Вячеслав</v>
      </c>
      <c r="C66" s="16" t="e">
        <f>VLOOKUP(C65,мандатка!$B:$L,3,FALSE)</f>
        <v>#N/A</v>
      </c>
      <c r="D66" s="16" t="e">
        <f>VLOOKUP(D65,мандатка!$B:$L,3,FALSE)</f>
        <v>#N/A</v>
      </c>
    </row>
    <row r="67" spans="1:4" ht="24">
      <c r="A67" s="17" t="str">
        <f>VLOOKUP(A68,мандатка!$B:$L,6,FALSE)</f>
        <v>Харьківська область</v>
      </c>
      <c r="B67" s="17" t="str">
        <f>VLOOKUP(B68,мандатка!$B:$L,6,FALSE)</f>
        <v>Харьківська область</v>
      </c>
      <c r="C67" s="17" t="e">
        <f>VLOOKUP(C68,мандатка!$B:$L,6,FALSE)</f>
        <v>#N/A</v>
      </c>
      <c r="D67" s="17" t="e">
        <f>VLOOKUP(D68,мандатка!$B:$L,6,FALSE)</f>
        <v>#N/A</v>
      </c>
    </row>
    <row r="68" spans="1:4" ht="135.75">
      <c r="A68" s="18">
        <v>155</v>
      </c>
      <c r="B68" s="18">
        <v>156</v>
      </c>
      <c r="C68" s="18">
        <v>555</v>
      </c>
      <c r="D68" s="18">
        <v>556</v>
      </c>
    </row>
    <row r="69" spans="1:4" ht="24">
      <c r="A69" s="16" t="str">
        <f>VLOOKUP(A68,мандатка!$B:$L,3,FALSE)</f>
        <v>Шевченко Маргарита</v>
      </c>
      <c r="B69" s="16" t="str">
        <f>VLOOKUP(B68,мандатка!$B:$L,3,FALSE)</f>
        <v>Василенко Вероніка</v>
      </c>
      <c r="C69" s="16" t="e">
        <f>VLOOKUP(C68,мандатка!$B:$L,3,FALSE)</f>
        <v>#N/A</v>
      </c>
      <c r="D69" s="16" t="e">
        <f>VLOOKUP(D68,мандатка!$B:$L,3,FALSE)</f>
        <v>#N/A</v>
      </c>
    </row>
    <row r="70" spans="1:4" ht="24">
      <c r="A70" s="17" t="str">
        <f>VLOOKUP(A71,мандатка!$B:$L,6,FALSE)</f>
        <v>Харьківська область</v>
      </c>
      <c r="B70" s="17" t="str">
        <f>VLOOKUP(B71,мандатка!$B:$L,6,FALSE)</f>
        <v>Харьківська область</v>
      </c>
      <c r="C70" s="17" t="e">
        <f>VLOOKUP(C71,мандатка!$B:$L,6,FALSE)</f>
        <v>#N/A</v>
      </c>
      <c r="D70" s="17" t="e">
        <f>VLOOKUP(D71,мандатка!$B:$L,6,FALSE)</f>
        <v>#N/A</v>
      </c>
    </row>
    <row r="71" spans="1:4" ht="135.75">
      <c r="A71" s="18">
        <v>157</v>
      </c>
      <c r="B71" s="18">
        <v>158</v>
      </c>
      <c r="C71" s="18">
        <v>557</v>
      </c>
      <c r="D71" s="18">
        <v>558</v>
      </c>
    </row>
    <row r="72" spans="1:4" ht="24">
      <c r="A72" s="16" t="str">
        <f>VLOOKUP(A71,мандатка!$B:$L,3,FALSE)</f>
        <v>Сейрик Катерина </v>
      </c>
      <c r="B72" s="16" t="str">
        <f>VLOOKUP(B71,мандатка!$B:$L,3,FALSE)</f>
        <v>Шишко Каріна </v>
      </c>
      <c r="C72" s="16" t="e">
        <f>VLOOKUP(C71,мандатка!$B:$L,3,FALSE)</f>
        <v>#N/A</v>
      </c>
      <c r="D72" s="16" t="e">
        <f>VLOOKUP(D71,мандатка!$B:$L,3,FALSE)</f>
        <v>#N/A</v>
      </c>
    </row>
    <row r="73" spans="1:4" ht="24">
      <c r="A73" s="17" t="str">
        <f>VLOOKUP(A74,мандатка!$B:$L,6,FALSE)</f>
        <v>КЗ «ЦТКТУМ» ХОР-2 </v>
      </c>
      <c r="B73" s="17" t="str">
        <f>VLOOKUP(B74,мандатка!$B:$L,6,FALSE)</f>
        <v>КЗ «ЦТКТУМ» ХОР-2 </v>
      </c>
      <c r="C73" s="17" t="e">
        <f>VLOOKUP(C74,мандатка!$B:$L,6,FALSE)</f>
        <v>#N/A</v>
      </c>
      <c r="D73" s="17" t="e">
        <f>VLOOKUP(D74,мандатка!$B:$L,6,FALSE)</f>
        <v>#N/A</v>
      </c>
    </row>
    <row r="74" spans="1:4" ht="135.75">
      <c r="A74" s="18">
        <v>161</v>
      </c>
      <c r="B74" s="18">
        <v>162</v>
      </c>
      <c r="C74" s="18">
        <v>561</v>
      </c>
      <c r="D74" s="18">
        <v>562</v>
      </c>
    </row>
    <row r="75" spans="1:4" ht="24">
      <c r="A75" s="16" t="str">
        <f>VLOOKUP(A74,мандатка!$B:$L,3,FALSE)</f>
        <v>Чекалдін Владислав</v>
      </c>
      <c r="B75" s="16" t="str">
        <f>VLOOKUP(B74,мандатка!$B:$L,3,FALSE)</f>
        <v>Пороскун Андрій</v>
      </c>
      <c r="C75" s="16" t="e">
        <f>VLOOKUP(C74,мандатка!$B:$L,3,FALSE)</f>
        <v>#N/A</v>
      </c>
      <c r="D75" s="16" t="e">
        <f>VLOOKUP(D74,мандатка!$B:$L,3,FALSE)</f>
        <v>#N/A</v>
      </c>
    </row>
    <row r="76" spans="1:4" ht="24">
      <c r="A76" s="17" t="str">
        <f>VLOOKUP(A77,мандатка!$B:$L,6,FALSE)</f>
        <v>КЗ «ЦТКТУМ» ХОР-2 </v>
      </c>
      <c r="B76" s="17" t="str">
        <f>VLOOKUP(B77,мандатка!$B:$L,6,FALSE)</f>
        <v>КЗ «ЦТКТУМ» ХОР-2 </v>
      </c>
      <c r="C76" s="17" t="e">
        <f>VLOOKUP(C77,мандатка!$B:$L,6,FALSE)</f>
        <v>#N/A</v>
      </c>
      <c r="D76" s="17" t="e">
        <f>VLOOKUP(D77,мандатка!$B:$L,6,FALSE)</f>
        <v>#N/A</v>
      </c>
    </row>
    <row r="77" spans="1:4" ht="135.75">
      <c r="A77" s="18">
        <v>163</v>
      </c>
      <c r="B77" s="18">
        <v>164</v>
      </c>
      <c r="C77" s="18">
        <v>563</v>
      </c>
      <c r="D77" s="18">
        <v>564</v>
      </c>
    </row>
    <row r="78" spans="1:4" ht="24">
      <c r="A78" s="16" t="str">
        <f>VLOOKUP(A77,мандатка!$B:$L,3,FALSE)</f>
        <v>Дідушок Леонід</v>
      </c>
      <c r="B78" s="16" t="str">
        <f>VLOOKUP(B77,мандатка!$B:$L,3,FALSE)</f>
        <v>Степанов Микита</v>
      </c>
      <c r="C78" s="16" t="e">
        <f>VLOOKUP(C77,мандатка!$B:$L,3,FALSE)</f>
        <v>#N/A</v>
      </c>
      <c r="D78" s="16" t="e">
        <f>VLOOKUP(D77,мандатка!$B:$L,3,FALSE)</f>
        <v>#N/A</v>
      </c>
    </row>
    <row r="79" spans="1:4" ht="24">
      <c r="A79" s="17" t="str">
        <f>VLOOKUP(A80,мандатка!$B:$L,6,FALSE)</f>
        <v>КЗ «ЦТКТУМ» ХОР-2 </v>
      </c>
      <c r="B79" s="17" t="str">
        <f>VLOOKUP(B80,мандатка!$B:$L,6,FALSE)</f>
        <v>КЗ «ЦТКТУМ» ХОР-2 </v>
      </c>
      <c r="C79" s="17" t="e">
        <f>VLOOKUP(C80,мандатка!$B:$L,6,FALSE)</f>
        <v>#N/A</v>
      </c>
      <c r="D79" s="17" t="e">
        <f>VLOOKUP(D80,мандатка!$B:$L,6,FALSE)</f>
        <v>#N/A</v>
      </c>
    </row>
    <row r="80" spans="1:4" ht="135.75">
      <c r="A80" s="18">
        <v>165</v>
      </c>
      <c r="B80" s="18">
        <v>166</v>
      </c>
      <c r="C80" s="18">
        <v>565</v>
      </c>
      <c r="D80" s="18">
        <v>566</v>
      </c>
    </row>
    <row r="81" spans="1:4" ht="24">
      <c r="A81" s="16" t="str">
        <f>VLOOKUP(A80,мандатка!$B:$L,3,FALSE)</f>
        <v>Мельніченко Андрій</v>
      </c>
      <c r="B81" s="16" t="str">
        <f>VLOOKUP(B80,мандатка!$B:$L,3,FALSE)</f>
        <v>Грязєв Богдан</v>
      </c>
      <c r="C81" s="16" t="e">
        <f>VLOOKUP(C80,мандатка!$B:$L,3,FALSE)</f>
        <v>#N/A</v>
      </c>
      <c r="D81" s="16" t="e">
        <f>VLOOKUP(D80,мандатка!$B:$L,3,FALSE)</f>
        <v>#N/A</v>
      </c>
    </row>
    <row r="82" spans="1:4" ht="24">
      <c r="A82" s="17" t="str">
        <f>VLOOKUP(A83,мандатка!$B:$L,6,FALSE)</f>
        <v>КЗ «ЦТКТУМ» ХОР-2 </v>
      </c>
      <c r="B82" s="17" t="str">
        <f>VLOOKUP(B83,мандатка!$B:$L,6,FALSE)</f>
        <v>КЗ «ЦТКТУМ» ХОР-2 </v>
      </c>
      <c r="C82" s="17" t="e">
        <f>VLOOKUP(C83,мандатка!$B:$L,6,FALSE)</f>
        <v>#N/A</v>
      </c>
      <c r="D82" s="17" t="e">
        <f>VLOOKUP(D83,мандатка!$B:$L,6,FALSE)</f>
        <v>#N/A</v>
      </c>
    </row>
    <row r="83" spans="1:4" ht="135.75">
      <c r="A83" s="18">
        <v>167</v>
      </c>
      <c r="B83" s="18">
        <v>168</v>
      </c>
      <c r="C83" s="18">
        <v>567</v>
      </c>
      <c r="D83" s="18">
        <v>568</v>
      </c>
    </row>
    <row r="84" spans="1:4" ht="24">
      <c r="A84" s="16" t="str">
        <f>VLOOKUP(A83,мандатка!$B:$L,3,FALSE)</f>
        <v>Темлюк Поліна</v>
      </c>
      <c r="B84" s="16" t="str">
        <f>VLOOKUP(B83,мандатка!$B:$L,3,FALSE)</f>
        <v>Шевченко Вероніка</v>
      </c>
      <c r="C84" s="16" t="e">
        <f>VLOOKUP(C83,мандатка!$B:$L,3,FALSE)</f>
        <v>#N/A</v>
      </c>
      <c r="D84" s="16" t="e">
        <f>VLOOKUP(D83,мандатка!$B:$L,3,FALSE)</f>
        <v>#N/A</v>
      </c>
    </row>
    <row r="85" spans="1:4" ht="24">
      <c r="A85" s="17" t="str">
        <f>VLOOKUP(A86,мандатка!$B:$L,6,FALSE)</f>
        <v>КЗ "ЦТКТУМ" ХОР-1</v>
      </c>
      <c r="B85" s="17" t="str">
        <f>VLOOKUP(B86,мандатка!$B:$L,6,FALSE)</f>
        <v>КЗ "ЦТКТУМ" ХОР-1</v>
      </c>
      <c r="C85" s="17" t="e">
        <f>VLOOKUP(C86,мандатка!$B:$L,6,FALSE)</f>
        <v>#N/A</v>
      </c>
      <c r="D85" s="17" t="e">
        <f>VLOOKUP(D86,мандатка!$B:$L,6,FALSE)</f>
        <v>#N/A</v>
      </c>
    </row>
    <row r="86" spans="1:4" ht="135.75">
      <c r="A86" s="18">
        <v>171</v>
      </c>
      <c r="B86" s="18">
        <v>172</v>
      </c>
      <c r="C86" s="18">
        <v>571</v>
      </c>
      <c r="D86" s="18">
        <v>572</v>
      </c>
    </row>
    <row r="87" spans="1:4" ht="24">
      <c r="A87" s="16" t="str">
        <f>VLOOKUP(A86,мандатка!$B:$L,3,FALSE)</f>
        <v>Вишемирський Костянтин</v>
      </c>
      <c r="B87" s="16" t="str">
        <f>VLOOKUP(B86,мандатка!$B:$L,3,FALSE)</f>
        <v>Глібчук Богдан</v>
      </c>
      <c r="C87" s="16" t="e">
        <f>VLOOKUP(C86,мандатка!$B:$L,3,FALSE)</f>
        <v>#N/A</v>
      </c>
      <c r="D87" s="16" t="e">
        <f>VLOOKUP(D86,мандатка!$B:$L,3,FALSE)</f>
        <v>#N/A</v>
      </c>
    </row>
    <row r="88" spans="1:4" ht="24">
      <c r="A88" s="17" t="str">
        <f>VLOOKUP(A89,мандатка!$B:$L,6,FALSE)</f>
        <v>КЗ "ЦТКТУМ" ХОР-1</v>
      </c>
      <c r="B88" s="17" t="str">
        <f>VLOOKUP(B89,мандатка!$B:$L,6,FALSE)</f>
        <v>КЗ "ЦТКТУМ" ХОР-1</v>
      </c>
      <c r="C88" s="17" t="e">
        <f>VLOOKUP(C89,мандатка!$B:$L,6,FALSE)</f>
        <v>#N/A</v>
      </c>
      <c r="D88" s="17" t="e">
        <f>VLOOKUP(D89,мандатка!$B:$L,6,FALSE)</f>
        <v>#N/A</v>
      </c>
    </row>
    <row r="89" spans="1:4" ht="135.75">
      <c r="A89" s="18">
        <v>173</v>
      </c>
      <c r="B89" s="18">
        <v>174</v>
      </c>
      <c r="C89" s="18">
        <v>573</v>
      </c>
      <c r="D89" s="18">
        <v>574</v>
      </c>
    </row>
    <row r="90" spans="1:4" ht="24">
      <c r="A90" s="16" t="str">
        <f>VLOOKUP(A89,мандатка!$B:$L,3,FALSE)</f>
        <v>Глібчук Ярослав</v>
      </c>
      <c r="B90" s="16" t="str">
        <f>VLOOKUP(B89,мандатка!$B:$L,3,FALSE)</f>
        <v>Мусатов Андрій</v>
      </c>
      <c r="C90" s="16" t="e">
        <f>VLOOKUP(C89,мандатка!$B:$L,3,FALSE)</f>
        <v>#N/A</v>
      </c>
      <c r="D90" s="16" t="e">
        <f>VLOOKUP(D89,мандатка!$B:$L,3,FALSE)</f>
        <v>#N/A</v>
      </c>
    </row>
    <row r="91" spans="1:4" ht="24">
      <c r="A91" s="17" t="str">
        <f>VLOOKUP(A92,мандатка!$B:$L,6,FALSE)</f>
        <v>КЗ "ЦТКТУМ" ХОР-1</v>
      </c>
      <c r="B91" s="17" t="str">
        <f>VLOOKUP(B92,мандатка!$B:$L,6,FALSE)</f>
        <v>КЗ "ЦТКТУМ" ХОР-1</v>
      </c>
      <c r="C91" s="17" t="e">
        <f>VLOOKUP(C92,мандатка!$B:$L,6,FALSE)</f>
        <v>#N/A</v>
      </c>
      <c r="D91" s="17" t="e">
        <f>VLOOKUP(D92,мандатка!$B:$L,6,FALSE)</f>
        <v>#N/A</v>
      </c>
    </row>
    <row r="92" spans="1:4" ht="135.75">
      <c r="A92" s="18">
        <v>175</v>
      </c>
      <c r="B92" s="18">
        <v>176</v>
      </c>
      <c r="C92" s="18">
        <v>575</v>
      </c>
      <c r="D92" s="18">
        <v>576</v>
      </c>
    </row>
    <row r="93" spans="1:4" ht="24">
      <c r="A93" s="16" t="str">
        <f>VLOOKUP(A92,мандатка!$B:$L,3,FALSE)</f>
        <v>Жоров Денис</v>
      </c>
      <c r="B93" s="16" t="str">
        <f>VLOOKUP(B92,мандатка!$B:$L,3,FALSE)</f>
        <v>Даніч Влада</v>
      </c>
      <c r="C93" s="16" t="e">
        <f>VLOOKUP(C92,мандатка!$B:$L,3,FALSE)</f>
        <v>#N/A</v>
      </c>
      <c r="D93" s="16" t="e">
        <f>VLOOKUP(D92,мандатка!$B:$L,3,FALSE)</f>
        <v>#N/A</v>
      </c>
    </row>
    <row r="94" spans="1:4" ht="24">
      <c r="A94" s="17" t="str">
        <f>VLOOKUP(A95,мандатка!$B:$L,6,FALSE)</f>
        <v>КЗ "ЦТКТУМ" ХОР-1</v>
      </c>
      <c r="B94" s="17" t="str">
        <f>VLOOKUP(B95,мандатка!$B:$L,6,FALSE)</f>
        <v>КЗ "ЦТКТУМ" ХОР-1</v>
      </c>
      <c r="C94" s="17" t="e">
        <f>VLOOKUP(C95,мандатка!$B:$L,6,FALSE)</f>
        <v>#N/A</v>
      </c>
      <c r="D94" s="17" t="e">
        <f>VLOOKUP(D95,мандатка!$B:$L,6,FALSE)</f>
        <v>#N/A</v>
      </c>
    </row>
    <row r="95" spans="1:4" ht="135.75">
      <c r="A95" s="18">
        <v>177</v>
      </c>
      <c r="B95" s="18">
        <v>178</v>
      </c>
      <c r="C95" s="18">
        <v>577</v>
      </c>
      <c r="D95" s="18">
        <v>578</v>
      </c>
    </row>
    <row r="96" spans="1:4" ht="24">
      <c r="A96" s="16" t="str">
        <f>VLOOKUP(A95,мандатка!$B:$L,3,FALSE)</f>
        <v>Маленкова Валерія</v>
      </c>
      <c r="B96" s="16" t="str">
        <f>VLOOKUP(B95,мандатка!$B:$L,3,FALSE)</f>
        <v>Мустафіна Рената</v>
      </c>
      <c r="C96" s="16" t="e">
        <f>VLOOKUP(C95,мандатка!$B:$L,3,FALSE)</f>
        <v>#N/A</v>
      </c>
      <c r="D96" s="16" t="e">
        <f>VLOOKUP(D95,мандатка!$B:$L,3,FALSE)</f>
        <v>#N/A</v>
      </c>
    </row>
    <row r="97" spans="1:4" ht="24">
      <c r="A97" s="17" t="str">
        <f>VLOOKUP(A98,мандатка!$B:$L,6,FALSE)</f>
        <v>Вінницька область</v>
      </c>
      <c r="B97" s="17" t="str">
        <f>VLOOKUP(B98,мандатка!$B:$L,6,FALSE)</f>
        <v>Вінницька область</v>
      </c>
      <c r="C97" s="17" t="e">
        <f>VLOOKUP(C98,мандатка!$B:$L,6,FALSE)</f>
        <v>#N/A</v>
      </c>
      <c r="D97" s="17" t="e">
        <f>VLOOKUP(D98,мандатка!$B:$L,6,FALSE)</f>
        <v>#N/A</v>
      </c>
    </row>
    <row r="98" spans="1:4" ht="135.75">
      <c r="A98" s="18">
        <v>181</v>
      </c>
      <c r="B98" s="18">
        <v>182</v>
      </c>
      <c r="C98" s="18">
        <v>581</v>
      </c>
      <c r="D98" s="18">
        <v>582</v>
      </c>
    </row>
    <row r="99" spans="1:4" ht="24">
      <c r="A99" s="16" t="str">
        <f>VLOOKUP(A98,мандатка!$B:$L,3,FALSE)</f>
        <v>Сухоцький Олександр</v>
      </c>
      <c r="B99" s="16" t="str">
        <f>VLOOKUP(B98,мандатка!$B:$L,3,FALSE)</f>
        <v>Сухоцький Антон</v>
      </c>
      <c r="C99" s="16" t="e">
        <f>VLOOKUP(C98,мандатка!$B:$L,3,FALSE)</f>
        <v>#N/A</v>
      </c>
      <c r="D99" s="16" t="e">
        <f>VLOOKUP(D98,мандатка!$B:$L,3,FALSE)</f>
        <v>#N/A</v>
      </c>
    </row>
    <row r="100" spans="1:4" ht="24">
      <c r="A100" s="17" t="str">
        <f>VLOOKUP(A101,мандатка!$B:$L,6,FALSE)</f>
        <v>Вінницька область</v>
      </c>
      <c r="B100" s="17" t="str">
        <f>VLOOKUP(B101,мандатка!$B:$L,6,FALSE)</f>
        <v>Вінницька область</v>
      </c>
      <c r="C100" s="17" t="e">
        <f>VLOOKUP(C101,мандатка!$B:$L,6,FALSE)</f>
        <v>#N/A</v>
      </c>
      <c r="D100" s="17" t="e">
        <f>VLOOKUP(D101,мандатка!$B:$L,6,FALSE)</f>
        <v>#N/A</v>
      </c>
    </row>
    <row r="101" spans="1:4" ht="135.75">
      <c r="A101" s="18">
        <v>183</v>
      </c>
      <c r="B101" s="18">
        <v>184</v>
      </c>
      <c r="C101" s="18">
        <v>583</v>
      </c>
      <c r="D101" s="18">
        <v>584</v>
      </c>
    </row>
    <row r="102" spans="1:4" ht="24">
      <c r="A102" s="16" t="str">
        <f>VLOOKUP(A101,мандатка!$B:$L,3,FALSE)</f>
        <v>Петрусь Дмитро</v>
      </c>
      <c r="B102" s="16" t="str">
        <f>VLOOKUP(B101,мандатка!$B:$L,3,FALSE)</f>
        <v>Ковбій Вадим</v>
      </c>
      <c r="C102" s="16" t="e">
        <f>VLOOKUP(C101,мандатка!$B:$L,3,FALSE)</f>
        <v>#N/A</v>
      </c>
      <c r="D102" s="16" t="e">
        <f>VLOOKUP(D101,мандатка!$B:$L,3,FALSE)</f>
        <v>#N/A</v>
      </c>
    </row>
    <row r="103" spans="1:4" ht="24">
      <c r="A103" s="17" t="str">
        <f>VLOOKUP(A104,мандатка!$B:$L,6,FALSE)</f>
        <v>Вінницька область</v>
      </c>
      <c r="B103" s="17" t="str">
        <f>VLOOKUP(B104,мандатка!$B:$L,6,FALSE)</f>
        <v>Вінницька область</v>
      </c>
      <c r="C103" s="17" t="e">
        <f>VLOOKUP(C104,мандатка!$B:$L,6,FALSE)</f>
        <v>#N/A</v>
      </c>
      <c r="D103" s="17" t="e">
        <f>VLOOKUP(D104,мандатка!$B:$L,6,FALSE)</f>
        <v>#N/A</v>
      </c>
    </row>
    <row r="104" spans="1:4" ht="135.75">
      <c r="A104" s="18">
        <v>185</v>
      </c>
      <c r="B104" s="18">
        <v>186</v>
      </c>
      <c r="C104" s="18">
        <v>585</v>
      </c>
      <c r="D104" s="18">
        <v>586</v>
      </c>
    </row>
    <row r="105" spans="1:4" ht="24">
      <c r="A105" s="16" t="str">
        <f>VLOOKUP(A104,мандатка!$B:$L,3,FALSE)</f>
        <v>Шатов Олександр</v>
      </c>
      <c r="B105" s="16" t="str">
        <f>VLOOKUP(B104,мандатка!$B:$L,3,FALSE)</f>
        <v>Артеменко Римма</v>
      </c>
      <c r="C105" s="16" t="e">
        <f>VLOOKUP(C104,мандатка!$B:$L,3,FALSE)</f>
        <v>#N/A</v>
      </c>
      <c r="D105" s="16" t="e">
        <f>VLOOKUP(D104,мандатка!$B:$L,3,FALSE)</f>
        <v>#N/A</v>
      </c>
    </row>
    <row r="106" spans="1:4" ht="24">
      <c r="A106" s="17" t="str">
        <f>VLOOKUP(A107,мандатка!$B:$L,6,FALSE)</f>
        <v>Вінницька область</v>
      </c>
      <c r="B106" s="17" t="e">
        <f>VLOOKUP(B107,мандатка!$B:$L,6,FALSE)</f>
        <v>#N/A</v>
      </c>
      <c r="C106" s="17" t="e">
        <f>VLOOKUP(C107,мандатка!$B:$L,6,FALSE)</f>
        <v>#N/A</v>
      </c>
      <c r="D106" s="17" t="e">
        <f>VLOOKUP(D107,мандатка!$B:$L,6,FALSE)</f>
        <v>#N/A</v>
      </c>
    </row>
    <row r="107" spans="1:4" ht="135.75">
      <c r="A107" s="18">
        <v>187</v>
      </c>
      <c r="B107" s="18">
        <v>188</v>
      </c>
      <c r="C107" s="18">
        <v>587</v>
      </c>
      <c r="D107" s="18">
        <v>588</v>
      </c>
    </row>
    <row r="108" spans="1:4" ht="24">
      <c r="A108" s="16" t="str">
        <f>VLOOKUP(A107,мандатка!$B:$L,3,FALSE)</f>
        <v>Бевз Дар'я</v>
      </c>
      <c r="B108" s="16" t="e">
        <f>VLOOKUP(B107,мандатка!$B:$L,3,FALSE)</f>
        <v>#N/A</v>
      </c>
      <c r="C108" s="16" t="e">
        <f>VLOOKUP(C107,мандатка!$B:$L,3,FALSE)</f>
        <v>#N/A</v>
      </c>
      <c r="D108" s="16" t="e">
        <f>VLOOKUP(D107,мандатка!$B:$L,3,FALSE)</f>
        <v>#N/A</v>
      </c>
    </row>
    <row r="109" spans="1:4" ht="24">
      <c r="A109" s="17" t="str">
        <f>VLOOKUP(A110,мандатка!$B:$L,6,FALSE)</f>
        <v>ДАІ Побузький ЦДЮТ</v>
      </c>
      <c r="B109" s="17" t="str">
        <f>VLOOKUP(B110,мандатка!$B:$L,6,FALSE)</f>
        <v>ДАІ Побузький ЦДЮТ</v>
      </c>
      <c r="C109" s="17" t="e">
        <f>VLOOKUP(C110,мандатка!$B:$L,6,FALSE)</f>
        <v>#N/A</v>
      </c>
      <c r="D109" s="17" t="e">
        <f>VLOOKUP(D110,мандатка!$B:$L,6,FALSE)</f>
        <v>#N/A</v>
      </c>
    </row>
    <row r="110" spans="1:4" ht="135.75">
      <c r="A110" s="18">
        <v>191</v>
      </c>
      <c r="B110" s="18">
        <v>192</v>
      </c>
      <c r="C110" s="18">
        <v>591</v>
      </c>
      <c r="D110" s="18">
        <v>592</v>
      </c>
    </row>
    <row r="111" spans="1:4" ht="24">
      <c r="A111" s="16" t="str">
        <f>VLOOKUP(A110,мандатка!$B:$L,3,FALSE)</f>
        <v>Терновий Єгор</v>
      </c>
      <c r="B111" s="16" t="str">
        <f>VLOOKUP(B110,мандатка!$B:$L,3,FALSE)</f>
        <v>Латашов Дмитро</v>
      </c>
      <c r="C111" s="16" t="e">
        <f>VLOOKUP(C110,мандатка!$B:$L,3,FALSE)</f>
        <v>#N/A</v>
      </c>
      <c r="D111" s="16" t="e">
        <f>VLOOKUP(D110,мандатка!$B:$L,3,FALSE)</f>
        <v>#N/A</v>
      </c>
    </row>
    <row r="112" spans="1:4" ht="24">
      <c r="A112" s="17" t="str">
        <f>VLOOKUP(A113,мандатка!$B:$L,6,FALSE)</f>
        <v>ДАІ Побузький ЦДЮТ</v>
      </c>
      <c r="B112" s="17" t="str">
        <f>VLOOKUP(B113,мандатка!$B:$L,6,FALSE)</f>
        <v>ДАІ Побузький ЦДЮТ</v>
      </c>
      <c r="C112" s="17" t="e">
        <f>VLOOKUP(C113,мандатка!$B:$L,6,FALSE)</f>
        <v>#N/A</v>
      </c>
      <c r="D112" s="17" t="e">
        <f>VLOOKUP(D113,мандатка!$B:$L,6,FALSE)</f>
        <v>#N/A</v>
      </c>
    </row>
    <row r="113" spans="1:4" ht="135.75">
      <c r="A113" s="18">
        <v>193</v>
      </c>
      <c r="B113" s="18">
        <v>194</v>
      </c>
      <c r="C113" s="18">
        <v>593</v>
      </c>
      <c r="D113" s="18">
        <v>594</v>
      </c>
    </row>
    <row r="114" spans="1:4" ht="24">
      <c r="A114" s="16" t="str">
        <f>VLOOKUP(A113,мандатка!$B:$L,3,FALSE)</f>
        <v>Массай Олександр</v>
      </c>
      <c r="B114" s="16" t="str">
        <f>VLOOKUP(B113,мандатка!$B:$L,3,FALSE)</f>
        <v>Левченко Євген</v>
      </c>
      <c r="C114" s="16" t="e">
        <f>VLOOKUP(C113,мандатка!$B:$L,3,FALSE)</f>
        <v>#N/A</v>
      </c>
      <c r="D114" s="16" t="e">
        <f>VLOOKUP(D113,мандатка!$B:$L,3,FALSE)</f>
        <v>#N/A</v>
      </c>
    </row>
    <row r="115" spans="1:4" ht="24">
      <c r="A115" s="17" t="str">
        <f>VLOOKUP(A116,мандатка!$B:$L,6,FALSE)</f>
        <v>ДАІ Побузький ЦДЮТ</v>
      </c>
      <c r="B115" s="17" t="str">
        <f>VLOOKUP(B116,мандатка!$B:$L,6,FALSE)</f>
        <v>ДАІ Побузький ЦДЮТ</v>
      </c>
      <c r="C115" s="17" t="e">
        <f>VLOOKUP(C116,мандатка!$B:$L,6,FALSE)</f>
        <v>#N/A</v>
      </c>
      <c r="D115" s="17" t="e">
        <f>VLOOKUP(D116,мандатка!$B:$L,6,FALSE)</f>
        <v>#N/A</v>
      </c>
    </row>
    <row r="116" spans="1:4" ht="135.75">
      <c r="A116" s="18">
        <v>195</v>
      </c>
      <c r="B116" s="18">
        <v>196</v>
      </c>
      <c r="C116" s="18">
        <v>595</v>
      </c>
      <c r="D116" s="18">
        <v>596</v>
      </c>
    </row>
    <row r="117" spans="1:4" ht="24">
      <c r="A117" s="16" t="str">
        <f>VLOOKUP(A116,мандатка!$B:$L,3,FALSE)</f>
        <v>Опришко Максим</v>
      </c>
      <c r="B117" s="16" t="str">
        <f>VLOOKUP(B116,мандатка!$B:$L,3,FALSE)</f>
        <v>Турпак Анна</v>
      </c>
      <c r="C117" s="16" t="e">
        <f>VLOOKUP(C116,мандатка!$B:$L,3,FALSE)</f>
        <v>#N/A</v>
      </c>
      <c r="D117" s="16" t="e">
        <f>VLOOKUP(D116,мандатка!$B:$L,3,FALSE)</f>
        <v>#N/A</v>
      </c>
    </row>
    <row r="118" spans="1:4" ht="24">
      <c r="A118" s="17" t="str">
        <f>VLOOKUP(A119,мандатка!$B:$L,6,FALSE)</f>
        <v>ДАІ Побузький ЦДЮТ</v>
      </c>
      <c r="B118" s="17" t="e">
        <f>VLOOKUP(B119,мандатка!$B:$L,6,FALSE)</f>
        <v>#N/A</v>
      </c>
      <c r="C118" s="17" t="e">
        <f>VLOOKUP(C119,мандатка!$B:$L,6,FALSE)</f>
        <v>#N/A</v>
      </c>
      <c r="D118" s="17" t="e">
        <f>VLOOKUP(D119,мандатка!$B:$L,6,FALSE)</f>
        <v>#N/A</v>
      </c>
    </row>
    <row r="119" spans="1:4" ht="135.75">
      <c r="A119" s="18">
        <v>197</v>
      </c>
      <c r="B119" s="18">
        <v>198</v>
      </c>
      <c r="C119" s="18">
        <v>597</v>
      </c>
      <c r="D119" s="18">
        <v>598</v>
      </c>
    </row>
    <row r="120" spans="1:4" ht="24">
      <c r="A120" s="16" t="str">
        <f>VLOOKUP(A119,мандатка!$B:$L,3,FALSE)</f>
        <v>Христич Анна</v>
      </c>
      <c r="B120" s="16" t="e">
        <f>VLOOKUP(B119,мандатка!$B:$L,3,FALSE)</f>
        <v>#N/A</v>
      </c>
      <c r="C120" s="16" t="e">
        <f>VLOOKUP(C119,мандатка!$B:$L,3,FALSE)</f>
        <v>#N/A</v>
      </c>
      <c r="D120" s="16" t="e">
        <f>VLOOKUP(D119,мандатка!$B:$L,3,FALSE)</f>
        <v>#N/A</v>
      </c>
    </row>
    <row r="121" spans="1:4" ht="24">
      <c r="A121" s="17" t="str">
        <f>VLOOKUP(A122,мандатка!$B:$L,6,FALSE)</f>
        <v>Кіровоградська область</v>
      </c>
      <c r="B121" s="17" t="str">
        <f>VLOOKUP(B122,мандатка!$B:$L,6,FALSE)</f>
        <v>Кіровоградська область</v>
      </c>
      <c r="C121" s="17" t="e">
        <f>VLOOKUP(C122,мандатка!$B:$L,6,FALSE)</f>
        <v>#N/A</v>
      </c>
      <c r="D121" s="17" t="e">
        <f>VLOOKUP(D122,мандатка!$B:$L,6,FALSE)</f>
        <v>#N/A</v>
      </c>
    </row>
    <row r="122" spans="1:4" ht="135.75">
      <c r="A122" s="18">
        <v>201</v>
      </c>
      <c r="B122" s="18">
        <v>202</v>
      </c>
      <c r="C122" s="18">
        <v>601</v>
      </c>
      <c r="D122" s="18">
        <v>602</v>
      </c>
    </row>
    <row r="123" spans="1:4" ht="24">
      <c r="A123" s="16" t="str">
        <f>VLOOKUP(A122,мандатка!$B:$L,3,FALSE)</f>
        <v>Осадчий Єгор </v>
      </c>
      <c r="B123" s="16" t="str">
        <f>VLOOKUP(B122,мандатка!$B:$L,3,FALSE)</f>
        <v>Рудник Данило</v>
      </c>
      <c r="C123" s="16" t="e">
        <f>VLOOKUP(C122,мандатка!$B:$L,3,FALSE)</f>
        <v>#N/A</v>
      </c>
      <c r="D123" s="16" t="e">
        <f>VLOOKUP(D122,мандатка!$B:$L,3,FALSE)</f>
        <v>#N/A</v>
      </c>
    </row>
    <row r="124" spans="1:4" ht="24">
      <c r="A124" s="17" t="str">
        <f>VLOOKUP(A125,мандатка!$B:$L,6,FALSE)</f>
        <v>Кіровоградська область</v>
      </c>
      <c r="B124" s="17" t="str">
        <f>VLOOKUP(B125,мандатка!$B:$L,6,FALSE)</f>
        <v>Кіровоградська область</v>
      </c>
      <c r="C124" s="17" t="e">
        <f>VLOOKUP(C125,мандатка!$B:$L,6,FALSE)</f>
        <v>#N/A</v>
      </c>
      <c r="D124" s="17" t="e">
        <f>VLOOKUP(D125,мандатка!$B:$L,6,FALSE)</f>
        <v>#N/A</v>
      </c>
    </row>
    <row r="125" spans="1:4" ht="135.75">
      <c r="A125" s="18">
        <v>203</v>
      </c>
      <c r="B125" s="18">
        <v>204</v>
      </c>
      <c r="C125" s="18">
        <v>603</v>
      </c>
      <c r="D125" s="18">
        <v>604</v>
      </c>
    </row>
    <row r="126" spans="1:4" ht="24">
      <c r="A126" s="16" t="str">
        <f>VLOOKUP(A125,мандатка!$B:$L,3,FALSE)</f>
        <v>Мамалига Данило</v>
      </c>
      <c r="B126" s="16" t="str">
        <f>VLOOKUP(B125,мандатка!$B:$L,3,FALSE)</f>
        <v>Сидорова Аліса</v>
      </c>
      <c r="C126" s="16" t="e">
        <f>VLOOKUP(C125,мандатка!$B:$L,3,FALSE)</f>
        <v>#N/A</v>
      </c>
      <c r="D126" s="16" t="e">
        <f>VLOOKUP(D125,мандатка!$B:$L,3,FALSE)</f>
        <v>#N/A</v>
      </c>
    </row>
    <row r="127" spans="1:4" ht="24">
      <c r="A127" s="17" t="str">
        <f>VLOOKUP(A128,мандатка!$B:$L,6,FALSE)</f>
        <v>Кіровоградська область</v>
      </c>
      <c r="B127" s="17" t="str">
        <f>VLOOKUP(B128,мандатка!$B:$L,6,FALSE)</f>
        <v>Кіровоградська область</v>
      </c>
      <c r="C127" s="17" t="e">
        <f>VLOOKUP(C128,мандатка!$B:$L,6,FALSE)</f>
        <v>#N/A</v>
      </c>
      <c r="D127" s="17" t="e">
        <f>VLOOKUP(D128,мандатка!$B:$L,6,FALSE)</f>
        <v>#N/A</v>
      </c>
    </row>
    <row r="128" spans="1:4" ht="135.75">
      <c r="A128" s="18">
        <v>205</v>
      </c>
      <c r="B128" s="18">
        <v>206</v>
      </c>
      <c r="C128" s="18">
        <v>605</v>
      </c>
      <c r="D128" s="18">
        <v>606</v>
      </c>
    </row>
    <row r="129" spans="1:4" ht="24">
      <c r="A129" s="16" t="str">
        <f>VLOOKUP(A128,мандатка!$B:$L,3,FALSE)</f>
        <v>Гросу Ольга</v>
      </c>
      <c r="B129" s="16" t="str">
        <f>VLOOKUP(B128,мандатка!$B:$L,3,FALSE)</f>
        <v>Киянченко Карина</v>
      </c>
      <c r="C129" s="16" t="e">
        <f>VLOOKUP(C128,мандатка!$B:$L,3,FALSE)</f>
        <v>#N/A</v>
      </c>
      <c r="D129" s="16" t="e">
        <f>VLOOKUP(D128,мандатка!$B:$L,3,FALSE)</f>
        <v>#N/A</v>
      </c>
    </row>
    <row r="130" spans="1:4" ht="24">
      <c r="A130" s="17" t="e">
        <f>VLOOKUP(A131,мандатка!$B:$L,6,FALSE)</f>
        <v>#N/A</v>
      </c>
      <c r="B130" s="17" t="e">
        <f>VLOOKUP(B131,мандатка!$B:$L,6,FALSE)</f>
        <v>#N/A</v>
      </c>
      <c r="C130" s="17" t="e">
        <f>VLOOKUP(C131,мандатка!$B:$L,6,FALSE)</f>
        <v>#N/A</v>
      </c>
      <c r="D130" s="17" t="e">
        <f>VLOOKUP(D131,мандатка!$B:$L,6,FALSE)</f>
        <v>#N/A</v>
      </c>
    </row>
    <row r="131" spans="1:4" ht="135.75">
      <c r="A131" s="18">
        <v>207</v>
      </c>
      <c r="B131" s="18">
        <v>208</v>
      </c>
      <c r="C131" s="18">
        <v>607</v>
      </c>
      <c r="D131" s="18">
        <v>608</v>
      </c>
    </row>
    <row r="132" spans="1:4" ht="24">
      <c r="A132" s="16" t="e">
        <f>VLOOKUP(A131,мандатка!$B:$L,3,FALSE)</f>
        <v>#N/A</v>
      </c>
      <c r="B132" s="16" t="e">
        <f>VLOOKUP(B131,мандатка!$B:$L,3,FALSE)</f>
        <v>#N/A</v>
      </c>
      <c r="C132" s="16" t="e">
        <f>VLOOKUP(C131,мандатка!$B:$L,3,FALSE)</f>
        <v>#N/A</v>
      </c>
      <c r="D132" s="16" t="e">
        <f>VLOOKUP(D131,мандатка!$B:$L,3,FALSE)</f>
        <v>#N/A</v>
      </c>
    </row>
    <row r="133" spans="1:4" ht="24">
      <c r="A133" s="17" t="e">
        <f>VLOOKUP(A134,мандатка!$B:$L,6,FALSE)</f>
        <v>#N/A</v>
      </c>
      <c r="B133" s="17" t="e">
        <f>VLOOKUP(B134,мандатка!$B:$L,6,FALSE)</f>
        <v>#N/A</v>
      </c>
      <c r="C133" s="17" t="e">
        <f>VLOOKUP(C134,мандатка!$B:$L,6,FALSE)</f>
        <v>#N/A</v>
      </c>
      <c r="D133" s="17" t="e">
        <f>VLOOKUP(D134,мандатка!$B:$L,6,FALSE)</f>
        <v>#N/A</v>
      </c>
    </row>
    <row r="134" spans="1:4" ht="135.75">
      <c r="A134" s="18">
        <v>211</v>
      </c>
      <c r="B134" s="18">
        <v>212</v>
      </c>
      <c r="C134" s="18">
        <v>611</v>
      </c>
      <c r="D134" s="18">
        <v>612</v>
      </c>
    </row>
    <row r="135" spans="1:4" ht="24">
      <c r="A135" s="16" t="e">
        <f>VLOOKUP(A134,мандатка!$B:$L,3,FALSE)</f>
        <v>#N/A</v>
      </c>
      <c r="B135" s="16" t="e">
        <f>VLOOKUP(B134,мандатка!$B:$L,3,FALSE)</f>
        <v>#N/A</v>
      </c>
      <c r="C135" s="16" t="e">
        <f>VLOOKUP(C134,мандатка!$B:$L,3,FALSE)</f>
        <v>#N/A</v>
      </c>
      <c r="D135" s="16" t="e">
        <f>VLOOKUP(D134,мандатка!$B:$L,3,FALSE)</f>
        <v>#N/A</v>
      </c>
    </row>
    <row r="136" spans="1:4" ht="24">
      <c r="A136" s="17" t="e">
        <f>VLOOKUP(A137,мандатка!$B:$L,6,FALSE)</f>
        <v>#N/A</v>
      </c>
      <c r="B136" s="17" t="e">
        <f>VLOOKUP(B137,мандатка!$B:$L,6,FALSE)</f>
        <v>#N/A</v>
      </c>
      <c r="C136" s="17" t="e">
        <f>VLOOKUP(C137,мандатка!$B:$L,6,FALSE)</f>
        <v>#N/A</v>
      </c>
      <c r="D136" s="17" t="e">
        <f>VLOOKUP(D137,мандатка!$B:$L,6,FALSE)</f>
        <v>#N/A</v>
      </c>
    </row>
    <row r="137" spans="1:4" ht="135.75">
      <c r="A137" s="18">
        <v>213</v>
      </c>
      <c r="B137" s="18">
        <v>214</v>
      </c>
      <c r="C137" s="18">
        <v>613</v>
      </c>
      <c r="D137" s="18">
        <v>614</v>
      </c>
    </row>
    <row r="138" spans="1:4" ht="24">
      <c r="A138" s="16" t="e">
        <f>VLOOKUP(A137,мандатка!$B:$L,3,FALSE)</f>
        <v>#N/A</v>
      </c>
      <c r="B138" s="16" t="e">
        <f>VLOOKUP(B137,мандатка!$B:$L,3,FALSE)</f>
        <v>#N/A</v>
      </c>
      <c r="C138" s="16" t="e">
        <f>VLOOKUP(C137,мандатка!$B:$L,3,FALSE)</f>
        <v>#N/A</v>
      </c>
      <c r="D138" s="16" t="e">
        <f>VLOOKUP(D137,мандатка!$B:$L,3,FALSE)</f>
        <v>#N/A</v>
      </c>
    </row>
    <row r="139" spans="1:4" ht="24">
      <c r="A139" s="17" t="e">
        <f>VLOOKUP(A140,мандатка!$B:$L,6,FALSE)</f>
        <v>#N/A</v>
      </c>
      <c r="B139" s="17" t="e">
        <f>VLOOKUP(B140,мандатка!$B:$L,6,FALSE)</f>
        <v>#N/A</v>
      </c>
      <c r="C139" s="17" t="e">
        <f>VLOOKUP(C140,мандатка!$B:$L,6,FALSE)</f>
        <v>#N/A</v>
      </c>
      <c r="D139" s="17" t="e">
        <f>VLOOKUP(D140,мандатка!$B:$L,6,FALSE)</f>
        <v>#N/A</v>
      </c>
    </row>
    <row r="140" spans="1:4" ht="135.75">
      <c r="A140" s="18">
        <v>215</v>
      </c>
      <c r="B140" s="18">
        <v>216</v>
      </c>
      <c r="C140" s="18">
        <v>615</v>
      </c>
      <c r="D140" s="18">
        <v>616</v>
      </c>
    </row>
    <row r="141" spans="1:4" ht="24">
      <c r="A141" s="16" t="e">
        <f>VLOOKUP(A140,мандатка!$B:$L,3,FALSE)</f>
        <v>#N/A</v>
      </c>
      <c r="B141" s="16" t="e">
        <f>VLOOKUP(B140,мандатка!$B:$L,3,FALSE)</f>
        <v>#N/A</v>
      </c>
      <c r="C141" s="16" t="e">
        <f>VLOOKUP(C140,мандатка!$B:$L,3,FALSE)</f>
        <v>#N/A</v>
      </c>
      <c r="D141" s="16" t="e">
        <f>VLOOKUP(D140,мандатка!$B:$L,3,FALSE)</f>
        <v>#N/A</v>
      </c>
    </row>
    <row r="142" spans="1:4" ht="24">
      <c r="A142" s="17" t="e">
        <f>VLOOKUP(A143,мандатка!$B:$L,6,FALSE)</f>
        <v>#N/A</v>
      </c>
      <c r="B142" s="17" t="e">
        <f>VLOOKUP(B143,мандатка!$B:$L,6,FALSE)</f>
        <v>#N/A</v>
      </c>
      <c r="C142" s="17" t="e">
        <f>VLOOKUP(C143,мандатка!$B:$L,6,FALSE)</f>
        <v>#N/A</v>
      </c>
      <c r="D142" s="17" t="e">
        <f>VLOOKUP(D143,мандатка!$B:$L,6,FALSE)</f>
        <v>#N/A</v>
      </c>
    </row>
    <row r="143" spans="1:4" ht="135.75">
      <c r="A143" s="18">
        <v>217</v>
      </c>
      <c r="B143" s="18">
        <v>218</v>
      </c>
      <c r="C143" s="18">
        <v>617</v>
      </c>
      <c r="D143" s="18">
        <v>618</v>
      </c>
    </row>
    <row r="144" spans="1:4" ht="24">
      <c r="A144" s="16" t="e">
        <f>VLOOKUP(A143,мандатка!$B:$L,3,FALSE)</f>
        <v>#N/A</v>
      </c>
      <c r="B144" s="16" t="e">
        <f>VLOOKUP(B143,мандатка!$B:$L,3,FALSE)</f>
        <v>#N/A</v>
      </c>
      <c r="C144" s="16" t="e">
        <f>VLOOKUP(C143,мандатка!$B:$L,3,FALSE)</f>
        <v>#N/A</v>
      </c>
      <c r="D144" s="16" t="e">
        <f>VLOOKUP(D143,мандатка!$B:$L,3,FALSE)</f>
        <v>#N/A</v>
      </c>
    </row>
    <row r="145" spans="1:4" ht="24">
      <c r="A145" s="17" t="e">
        <f>VLOOKUP(A146,мандатка!$B:$L,6,FALSE)</f>
        <v>#N/A</v>
      </c>
      <c r="B145" s="17" t="e">
        <f>VLOOKUP(B146,мандатка!$B:$L,6,FALSE)</f>
        <v>#N/A</v>
      </c>
      <c r="C145" s="17" t="e">
        <f>VLOOKUP(C146,мандатка!$B:$L,6,FALSE)</f>
        <v>#N/A</v>
      </c>
      <c r="D145" s="17" t="e">
        <f>VLOOKUP(D146,мандатка!$B:$L,6,FALSE)</f>
        <v>#N/A</v>
      </c>
    </row>
    <row r="146" spans="1:4" ht="135.75">
      <c r="A146" s="18">
        <v>221</v>
      </c>
      <c r="B146" s="18">
        <v>222</v>
      </c>
      <c r="C146" s="18">
        <v>621</v>
      </c>
      <c r="D146" s="18">
        <v>622</v>
      </c>
    </row>
    <row r="147" spans="1:4" ht="24">
      <c r="A147" s="16" t="e">
        <f>VLOOKUP(A146,мандатка!$B:$L,3,FALSE)</f>
        <v>#N/A</v>
      </c>
      <c r="B147" s="16" t="e">
        <f>VLOOKUP(B146,мандатка!$B:$L,3,FALSE)</f>
        <v>#N/A</v>
      </c>
      <c r="C147" s="16" t="e">
        <f>VLOOKUP(C146,мандатка!$B:$L,3,FALSE)</f>
        <v>#N/A</v>
      </c>
      <c r="D147" s="16" t="e">
        <f>VLOOKUP(D146,мандатка!$B:$L,3,FALSE)</f>
        <v>#N/A</v>
      </c>
    </row>
    <row r="148" spans="1:4" ht="24">
      <c r="A148" s="17" t="e">
        <f>VLOOKUP(A149,мандатка!$B:$L,6,FALSE)</f>
        <v>#N/A</v>
      </c>
      <c r="B148" s="17" t="e">
        <f>VLOOKUP(B149,мандатка!$B:$L,6,FALSE)</f>
        <v>#N/A</v>
      </c>
      <c r="C148" s="17" t="e">
        <f>VLOOKUP(C149,мандатка!$B:$L,6,FALSE)</f>
        <v>#N/A</v>
      </c>
      <c r="D148" s="17" t="e">
        <f>VLOOKUP(D149,мандатка!$B:$L,6,FALSE)</f>
        <v>#N/A</v>
      </c>
    </row>
    <row r="149" spans="1:4" ht="135.75">
      <c r="A149" s="18">
        <v>223</v>
      </c>
      <c r="B149" s="18">
        <v>224</v>
      </c>
      <c r="C149" s="18">
        <v>623</v>
      </c>
      <c r="D149" s="18">
        <v>624</v>
      </c>
    </row>
    <row r="150" spans="1:4" ht="24">
      <c r="A150" s="16" t="e">
        <f>VLOOKUP(A149,мандатка!$B:$L,3,FALSE)</f>
        <v>#N/A</v>
      </c>
      <c r="B150" s="16" t="e">
        <f>VLOOKUP(B149,мандатка!$B:$L,3,FALSE)</f>
        <v>#N/A</v>
      </c>
      <c r="C150" s="16" t="e">
        <f>VLOOKUP(C149,мандатка!$B:$L,3,FALSE)</f>
        <v>#N/A</v>
      </c>
      <c r="D150" s="16" t="e">
        <f>VLOOKUP(D149,мандатка!$B:$L,3,FALSE)</f>
        <v>#N/A</v>
      </c>
    </row>
    <row r="151" spans="1:4" ht="24">
      <c r="A151" s="17" t="e">
        <f>VLOOKUP(A152,мандатка!$B:$L,6,FALSE)</f>
        <v>#N/A</v>
      </c>
      <c r="B151" s="17" t="e">
        <f>VLOOKUP(B152,мандатка!$B:$L,6,FALSE)</f>
        <v>#N/A</v>
      </c>
      <c r="C151" s="17" t="e">
        <f>VLOOKUP(C152,мандатка!$B:$L,6,FALSE)</f>
        <v>#N/A</v>
      </c>
      <c r="D151" s="17" t="e">
        <f>VLOOKUP(D152,мандатка!$B:$L,6,FALSE)</f>
        <v>#N/A</v>
      </c>
    </row>
    <row r="152" spans="1:4" ht="135.75">
      <c r="A152" s="18">
        <v>225</v>
      </c>
      <c r="B152" s="18">
        <v>226</v>
      </c>
      <c r="C152" s="18">
        <v>625</v>
      </c>
      <c r="D152" s="18">
        <v>626</v>
      </c>
    </row>
    <row r="153" spans="1:4" ht="24">
      <c r="A153" s="16" t="e">
        <f>VLOOKUP(A152,мандатка!$B:$L,3,FALSE)</f>
        <v>#N/A</v>
      </c>
      <c r="B153" s="16" t="e">
        <f>VLOOKUP(B152,мандатка!$B:$L,3,FALSE)</f>
        <v>#N/A</v>
      </c>
      <c r="C153" s="16" t="e">
        <f>VLOOKUP(C152,мандатка!$B:$L,3,FALSE)</f>
        <v>#N/A</v>
      </c>
      <c r="D153" s="16" t="e">
        <f>VLOOKUP(D152,мандатка!$B:$L,3,FALSE)</f>
        <v>#N/A</v>
      </c>
    </row>
    <row r="154" spans="1:4" ht="24">
      <c r="A154" s="17" t="e">
        <f>VLOOKUP(A155,мандатка!$B:$L,6,FALSE)</f>
        <v>#N/A</v>
      </c>
      <c r="B154" s="17" t="e">
        <f>VLOOKUP(B155,мандатка!$B:$L,6,FALSE)</f>
        <v>#N/A</v>
      </c>
      <c r="C154" s="17" t="e">
        <f>VLOOKUP(C155,мандатка!$B:$L,6,FALSE)</f>
        <v>#N/A</v>
      </c>
      <c r="D154" s="17" t="e">
        <f>VLOOKUP(D155,мандатка!$B:$L,6,FALSE)</f>
        <v>#N/A</v>
      </c>
    </row>
    <row r="155" spans="1:4" ht="135.75">
      <c r="A155" s="18">
        <v>227</v>
      </c>
      <c r="B155" s="18">
        <v>228</v>
      </c>
      <c r="C155" s="18">
        <v>627</v>
      </c>
      <c r="D155" s="18">
        <v>628</v>
      </c>
    </row>
    <row r="156" spans="1:4" ht="24">
      <c r="A156" s="16" t="e">
        <f>VLOOKUP(A155,мандатка!$B:$L,3,FALSE)</f>
        <v>#N/A</v>
      </c>
      <c r="B156" s="16" t="e">
        <f>VLOOKUP(B155,мандатка!$B:$L,3,FALSE)</f>
        <v>#N/A</v>
      </c>
      <c r="C156" s="16" t="e">
        <f>VLOOKUP(C155,мандатка!$B:$L,3,FALSE)</f>
        <v>#N/A</v>
      </c>
      <c r="D156" s="16" t="e">
        <f>VLOOKUP(D155,мандатка!$B:$L,3,FALSE)</f>
        <v>#N/A</v>
      </c>
    </row>
    <row r="157" spans="1:4" ht="24">
      <c r="A157" s="17" t="e">
        <f>VLOOKUP(A158,мандатка!$B:$L,6,FALSE)</f>
        <v>#N/A</v>
      </c>
      <c r="B157" s="17" t="e">
        <f>VLOOKUP(B158,мандатка!$B:$L,6,FALSE)</f>
        <v>#N/A</v>
      </c>
      <c r="C157" s="17" t="e">
        <f>VLOOKUP(C158,мандатка!$B:$L,6,FALSE)</f>
        <v>#N/A</v>
      </c>
      <c r="D157" s="17" t="e">
        <f>VLOOKUP(D158,мандатка!$B:$L,6,FALSE)</f>
        <v>#N/A</v>
      </c>
    </row>
    <row r="158" spans="1:4" ht="135.75">
      <c r="A158" s="18">
        <v>231</v>
      </c>
      <c r="B158" s="18">
        <v>232</v>
      </c>
      <c r="C158" s="18">
        <v>631</v>
      </c>
      <c r="D158" s="18">
        <v>632</v>
      </c>
    </row>
    <row r="159" spans="1:4" ht="24">
      <c r="A159" s="16" t="e">
        <f>VLOOKUP(A158,мандатка!$B:$L,3,FALSE)</f>
        <v>#N/A</v>
      </c>
      <c r="B159" s="16" t="e">
        <f>VLOOKUP(B158,мандатка!$B:$L,3,FALSE)</f>
        <v>#N/A</v>
      </c>
      <c r="C159" s="16" t="e">
        <f>VLOOKUP(C158,мандатка!$B:$L,3,FALSE)</f>
        <v>#N/A</v>
      </c>
      <c r="D159" s="16" t="e">
        <f>VLOOKUP(D158,мандатка!$B:$L,3,FALSE)</f>
        <v>#N/A</v>
      </c>
    </row>
    <row r="160" spans="1:4" ht="24">
      <c r="A160" s="17" t="e">
        <f>VLOOKUP(A161,мандатка!$B:$L,6,FALSE)</f>
        <v>#N/A</v>
      </c>
      <c r="B160" s="17" t="e">
        <f>VLOOKUP(B161,мандатка!$B:$L,6,FALSE)</f>
        <v>#N/A</v>
      </c>
      <c r="C160" s="17" t="e">
        <f>VLOOKUP(C161,мандатка!$B:$L,6,FALSE)</f>
        <v>#N/A</v>
      </c>
      <c r="D160" s="17" t="e">
        <f>VLOOKUP(D161,мандатка!$B:$L,6,FALSE)</f>
        <v>#N/A</v>
      </c>
    </row>
    <row r="161" spans="1:4" ht="135.75">
      <c r="A161" s="18">
        <v>233</v>
      </c>
      <c r="B161" s="18">
        <v>234</v>
      </c>
      <c r="C161" s="18">
        <v>633</v>
      </c>
      <c r="D161" s="18">
        <v>634</v>
      </c>
    </row>
    <row r="162" spans="1:4" ht="24">
      <c r="A162" s="16" t="e">
        <f>VLOOKUP(A161,мандатка!$B:$L,3,FALSE)</f>
        <v>#N/A</v>
      </c>
      <c r="B162" s="16" t="e">
        <f>VLOOKUP(B161,мандатка!$B:$L,3,FALSE)</f>
        <v>#N/A</v>
      </c>
      <c r="C162" s="16" t="e">
        <f>VLOOKUP(C161,мандатка!$B:$L,3,FALSE)</f>
        <v>#N/A</v>
      </c>
      <c r="D162" s="16" t="e">
        <f>VLOOKUP(D161,мандатка!$B:$L,3,FALSE)</f>
        <v>#N/A</v>
      </c>
    </row>
    <row r="163" spans="1:4" ht="24">
      <c r="A163" s="17" t="e">
        <f>VLOOKUP(A164,мандатка!$B:$L,6,FALSE)</f>
        <v>#N/A</v>
      </c>
      <c r="B163" s="17" t="e">
        <f>VLOOKUP(B164,мандатка!$B:$L,6,FALSE)</f>
        <v>#N/A</v>
      </c>
      <c r="C163" s="17" t="e">
        <f>VLOOKUP(C164,мандатка!$B:$L,6,FALSE)</f>
        <v>#N/A</v>
      </c>
      <c r="D163" s="17" t="e">
        <f>VLOOKUP(D164,мандатка!$B:$L,6,FALSE)</f>
        <v>#N/A</v>
      </c>
    </row>
    <row r="164" spans="1:4" ht="135.75">
      <c r="A164" s="18">
        <v>235</v>
      </c>
      <c r="B164" s="18">
        <v>236</v>
      </c>
      <c r="C164" s="18">
        <v>635</v>
      </c>
      <c r="D164" s="18">
        <v>636</v>
      </c>
    </row>
    <row r="165" spans="1:4" ht="24">
      <c r="A165" s="16" t="e">
        <f>VLOOKUP(A164,мандатка!$B:$L,3,FALSE)</f>
        <v>#N/A</v>
      </c>
      <c r="B165" s="16" t="e">
        <f>VLOOKUP(B164,мандатка!$B:$L,3,FALSE)</f>
        <v>#N/A</v>
      </c>
      <c r="C165" s="16" t="e">
        <f>VLOOKUP(C164,мандатка!$B:$L,3,FALSE)</f>
        <v>#N/A</v>
      </c>
      <c r="D165" s="16" t="e">
        <f>VLOOKUP(D164,мандатка!$B:$L,3,FALSE)</f>
        <v>#N/A</v>
      </c>
    </row>
    <row r="166" spans="1:4" ht="24">
      <c r="A166" s="17" t="e">
        <f>VLOOKUP(A167,мандатка!$B:$L,6,FALSE)</f>
        <v>#N/A</v>
      </c>
      <c r="B166" s="17" t="e">
        <f>VLOOKUP(B167,мандатка!$B:$L,6,FALSE)</f>
        <v>#N/A</v>
      </c>
      <c r="C166" s="17" t="e">
        <f>VLOOKUP(C167,мандатка!$B:$L,6,FALSE)</f>
        <v>#N/A</v>
      </c>
      <c r="D166" s="17" t="e">
        <f>VLOOKUP(D167,мандатка!$B:$L,6,FALSE)</f>
        <v>#N/A</v>
      </c>
    </row>
    <row r="167" spans="1:4" ht="135.75">
      <c r="A167" s="18">
        <v>237</v>
      </c>
      <c r="B167" s="18">
        <v>238</v>
      </c>
      <c r="C167" s="18">
        <v>637</v>
      </c>
      <c r="D167" s="18">
        <v>638</v>
      </c>
    </row>
    <row r="168" spans="1:4" ht="24">
      <c r="A168" s="16" t="e">
        <f>VLOOKUP(A167,мандатка!$B:$L,3,FALSE)</f>
        <v>#N/A</v>
      </c>
      <c r="B168" s="16" t="e">
        <f>VLOOKUP(B167,мандатка!$B:$L,3,FALSE)</f>
        <v>#N/A</v>
      </c>
      <c r="C168" s="16" t="e">
        <f>VLOOKUP(C167,мандатка!$B:$L,3,FALSE)</f>
        <v>#N/A</v>
      </c>
      <c r="D168" s="16" t="e">
        <f>VLOOKUP(D167,мандатка!$B:$L,3,FALSE)</f>
        <v>#N/A</v>
      </c>
    </row>
    <row r="169" spans="1:4" ht="24">
      <c r="A169" s="17" t="e">
        <f>VLOOKUP(A170,мандатка!$B:$L,6,FALSE)</f>
        <v>#N/A</v>
      </c>
      <c r="B169" s="17" t="e">
        <f>VLOOKUP(B170,мандатка!$B:$L,6,FALSE)</f>
        <v>#N/A</v>
      </c>
      <c r="C169" s="17" t="e">
        <f>VLOOKUP(C170,мандатка!$B:$L,6,FALSE)</f>
        <v>#N/A</v>
      </c>
      <c r="D169" s="17" t="e">
        <f>VLOOKUP(D170,мандатка!$B:$L,6,FALSE)</f>
        <v>#N/A</v>
      </c>
    </row>
    <row r="170" spans="1:4" ht="135.75">
      <c r="A170" s="18">
        <v>241</v>
      </c>
      <c r="B170" s="18">
        <v>242</v>
      </c>
      <c r="C170" s="18">
        <v>641</v>
      </c>
      <c r="D170" s="18">
        <v>642</v>
      </c>
    </row>
    <row r="171" spans="1:4" ht="24">
      <c r="A171" s="16" t="e">
        <f>VLOOKUP(A170,мандатка!$B:$L,3,FALSE)</f>
        <v>#N/A</v>
      </c>
      <c r="B171" s="16" t="e">
        <f>VLOOKUP(B170,мандатка!$B:$L,3,FALSE)</f>
        <v>#N/A</v>
      </c>
      <c r="C171" s="16" t="e">
        <f>VLOOKUP(C170,мандатка!$B:$L,3,FALSE)</f>
        <v>#N/A</v>
      </c>
      <c r="D171" s="16" t="e">
        <f>VLOOKUP(D170,мандатка!$B:$L,3,FALSE)</f>
        <v>#N/A</v>
      </c>
    </row>
    <row r="172" spans="1:4" ht="24">
      <c r="A172" s="17" t="e">
        <f>VLOOKUP(A173,мандатка!$B:$L,6,FALSE)</f>
        <v>#N/A</v>
      </c>
      <c r="B172" s="17" t="e">
        <f>VLOOKUP(B173,мандатка!$B:$L,6,FALSE)</f>
        <v>#N/A</v>
      </c>
      <c r="C172" s="17" t="e">
        <f>VLOOKUP(C173,мандатка!$B:$L,6,FALSE)</f>
        <v>#N/A</v>
      </c>
      <c r="D172" s="17" t="e">
        <f>VLOOKUP(D173,мандатка!$B:$L,6,FALSE)</f>
        <v>#N/A</v>
      </c>
    </row>
    <row r="173" spans="1:4" ht="135.75">
      <c r="A173" s="18">
        <v>243</v>
      </c>
      <c r="B173" s="18">
        <v>244</v>
      </c>
      <c r="C173" s="18">
        <v>643</v>
      </c>
      <c r="D173" s="18">
        <v>644</v>
      </c>
    </row>
    <row r="174" spans="1:4" ht="24">
      <c r="A174" s="16" t="e">
        <f>VLOOKUP(A173,мандатка!$B:$L,3,FALSE)</f>
        <v>#N/A</v>
      </c>
      <c r="B174" s="16" t="e">
        <f>VLOOKUP(B173,мандатка!$B:$L,3,FALSE)</f>
        <v>#N/A</v>
      </c>
      <c r="C174" s="16" t="e">
        <f>VLOOKUP(C173,мандатка!$B:$L,3,FALSE)</f>
        <v>#N/A</v>
      </c>
      <c r="D174" s="16" t="e">
        <f>VLOOKUP(D173,мандатка!$B:$L,3,FALSE)</f>
        <v>#N/A</v>
      </c>
    </row>
    <row r="175" spans="1:4" ht="24">
      <c r="A175" s="17" t="e">
        <f>VLOOKUP(A176,мандатка!$B:$L,6,FALSE)</f>
        <v>#N/A</v>
      </c>
      <c r="B175" s="17" t="e">
        <f>VLOOKUP(B176,мандатка!$B:$L,6,FALSE)</f>
        <v>#N/A</v>
      </c>
      <c r="C175" s="17" t="e">
        <f>VLOOKUP(C176,мандатка!$B:$L,6,FALSE)</f>
        <v>#N/A</v>
      </c>
      <c r="D175" s="17" t="e">
        <f>VLOOKUP(D176,мандатка!$B:$L,6,FALSE)</f>
        <v>#N/A</v>
      </c>
    </row>
    <row r="176" spans="1:4" ht="135.75">
      <c r="A176" s="18">
        <v>245</v>
      </c>
      <c r="B176" s="18">
        <v>246</v>
      </c>
      <c r="C176" s="18">
        <v>645</v>
      </c>
      <c r="D176" s="18">
        <v>646</v>
      </c>
    </row>
    <row r="177" spans="1:4" ht="24">
      <c r="A177" s="16" t="e">
        <f>VLOOKUP(A176,мандатка!$B:$L,3,FALSE)</f>
        <v>#N/A</v>
      </c>
      <c r="B177" s="16" t="e">
        <f>VLOOKUP(B176,мандатка!$B:$L,3,FALSE)</f>
        <v>#N/A</v>
      </c>
      <c r="C177" s="16" t="e">
        <f>VLOOKUP(C176,мандатка!$B:$L,3,FALSE)</f>
        <v>#N/A</v>
      </c>
      <c r="D177" s="16" t="e">
        <f>VLOOKUP(D176,мандатка!$B:$L,3,FALSE)</f>
        <v>#N/A</v>
      </c>
    </row>
    <row r="178" spans="1:4" ht="24">
      <c r="A178" s="17" t="e">
        <f>VLOOKUP(A179,мандатка!$B:$L,6,FALSE)</f>
        <v>#N/A</v>
      </c>
      <c r="B178" s="17" t="e">
        <f>VLOOKUP(B179,мандатка!$B:$L,6,FALSE)</f>
        <v>#N/A</v>
      </c>
      <c r="C178" s="17" t="e">
        <f>VLOOKUP(C179,мандатка!$B:$L,6,FALSE)</f>
        <v>#N/A</v>
      </c>
      <c r="D178" s="17" t="e">
        <f>VLOOKUP(D179,мандатка!$B:$L,6,FALSE)</f>
        <v>#N/A</v>
      </c>
    </row>
    <row r="179" spans="1:4" ht="135.75">
      <c r="A179" s="18">
        <v>247</v>
      </c>
      <c r="B179" s="18">
        <v>248</v>
      </c>
      <c r="C179" s="18">
        <v>647</v>
      </c>
      <c r="D179" s="18">
        <v>648</v>
      </c>
    </row>
    <row r="180" spans="1:4" ht="24">
      <c r="A180" s="16" t="e">
        <f>VLOOKUP(A179,мандатка!$B:$L,3,FALSE)</f>
        <v>#N/A</v>
      </c>
      <c r="B180" s="16" t="e">
        <f>VLOOKUP(B179,мандатка!$B:$L,3,FALSE)</f>
        <v>#N/A</v>
      </c>
      <c r="C180" s="16" t="e">
        <f>VLOOKUP(C179,мандатка!$B:$L,3,FALSE)</f>
        <v>#N/A</v>
      </c>
      <c r="D180" s="16" t="e">
        <f>VLOOKUP(D179,мандатка!$B:$L,3,FALSE)</f>
        <v>#N/A</v>
      </c>
    </row>
    <row r="181" spans="1:4" ht="24">
      <c r="A181" s="17" t="e">
        <f>VLOOKUP(A182,мандатка!$B:$L,6,FALSE)</f>
        <v>#N/A</v>
      </c>
      <c r="B181" s="17" t="e">
        <f>VLOOKUP(B182,мандатка!$B:$L,6,FALSE)</f>
        <v>#N/A</v>
      </c>
      <c r="C181" s="17" t="e">
        <f>VLOOKUP(C182,мандатка!$B:$L,6,FALSE)</f>
        <v>#N/A</v>
      </c>
      <c r="D181" s="17" t="e">
        <f>VLOOKUP(D182,мандатка!$B:$L,6,FALSE)</f>
        <v>#N/A</v>
      </c>
    </row>
    <row r="182" spans="1:4" ht="135.75">
      <c r="A182" s="18">
        <v>251</v>
      </c>
      <c r="B182" s="18">
        <v>252</v>
      </c>
      <c r="C182" s="18">
        <v>651</v>
      </c>
      <c r="D182" s="18">
        <v>652</v>
      </c>
    </row>
    <row r="183" spans="1:4" ht="24">
      <c r="A183" s="16" t="e">
        <f>VLOOKUP(A182,мандатка!$B:$L,3,FALSE)</f>
        <v>#N/A</v>
      </c>
      <c r="B183" s="16" t="e">
        <f>VLOOKUP(B182,мандатка!$B:$L,3,FALSE)</f>
        <v>#N/A</v>
      </c>
      <c r="C183" s="16" t="e">
        <f>VLOOKUP(C182,мандатка!$B:$L,3,FALSE)</f>
        <v>#N/A</v>
      </c>
      <c r="D183" s="16" t="e">
        <f>VLOOKUP(D182,мандатка!$B:$L,3,FALSE)</f>
        <v>#N/A</v>
      </c>
    </row>
    <row r="184" spans="1:4" ht="24">
      <c r="A184" s="17" t="e">
        <f>VLOOKUP(A185,мандатка!$B:$L,6,FALSE)</f>
        <v>#N/A</v>
      </c>
      <c r="B184" s="17" t="e">
        <f>VLOOKUP(B185,мандатка!$B:$L,6,FALSE)</f>
        <v>#N/A</v>
      </c>
      <c r="C184" s="17" t="e">
        <f>VLOOKUP(C185,мандатка!$B:$L,6,FALSE)</f>
        <v>#N/A</v>
      </c>
      <c r="D184" s="17" t="e">
        <f>VLOOKUP(D185,мандатка!$B:$L,6,FALSE)</f>
        <v>#N/A</v>
      </c>
    </row>
    <row r="185" spans="1:4" ht="135.75">
      <c r="A185" s="18">
        <v>253</v>
      </c>
      <c r="B185" s="18">
        <v>254</v>
      </c>
      <c r="C185" s="18">
        <v>653</v>
      </c>
      <c r="D185" s="18">
        <v>654</v>
      </c>
    </row>
    <row r="186" spans="1:4" ht="24">
      <c r="A186" s="16" t="e">
        <f>VLOOKUP(A185,мандатка!$B:$L,3,FALSE)</f>
        <v>#N/A</v>
      </c>
      <c r="B186" s="16" t="e">
        <f>VLOOKUP(B185,мандатка!$B:$L,3,FALSE)</f>
        <v>#N/A</v>
      </c>
      <c r="C186" s="16" t="e">
        <f>VLOOKUP(C185,мандатка!$B:$L,3,FALSE)</f>
        <v>#N/A</v>
      </c>
      <c r="D186" s="16" t="e">
        <f>VLOOKUP(D185,мандатка!$B:$L,3,FALSE)</f>
        <v>#N/A</v>
      </c>
    </row>
    <row r="187" spans="1:4" ht="24">
      <c r="A187" s="17" t="e">
        <f>VLOOKUP(A188,мандатка!$B:$L,6,FALSE)</f>
        <v>#N/A</v>
      </c>
      <c r="B187" s="17" t="e">
        <f>VLOOKUP(B188,мандатка!$B:$L,6,FALSE)</f>
        <v>#N/A</v>
      </c>
      <c r="C187" s="17" t="e">
        <f>VLOOKUP(C188,мандатка!$B:$L,6,FALSE)</f>
        <v>#N/A</v>
      </c>
      <c r="D187" s="17" t="e">
        <f>VLOOKUP(D188,мандатка!$B:$L,6,FALSE)</f>
        <v>#N/A</v>
      </c>
    </row>
    <row r="188" spans="1:4" ht="135.75">
      <c r="A188" s="18">
        <v>255</v>
      </c>
      <c r="B188" s="18">
        <v>256</v>
      </c>
      <c r="C188" s="18">
        <v>655</v>
      </c>
      <c r="D188" s="18">
        <v>656</v>
      </c>
    </row>
    <row r="189" spans="1:4" ht="24">
      <c r="A189" s="16" t="e">
        <f>VLOOKUP(A188,мандатка!$B:$L,3,FALSE)</f>
        <v>#N/A</v>
      </c>
      <c r="B189" s="16" t="e">
        <f>VLOOKUP(B188,мандатка!$B:$L,3,FALSE)</f>
        <v>#N/A</v>
      </c>
      <c r="C189" s="16" t="e">
        <f>VLOOKUP(C188,мандатка!$B:$L,3,FALSE)</f>
        <v>#N/A</v>
      </c>
      <c r="D189" s="16" t="e">
        <f>VLOOKUP(D188,мандатка!$B:$L,3,FALSE)</f>
        <v>#N/A</v>
      </c>
    </row>
    <row r="190" spans="1:4" ht="24">
      <c r="A190" s="17" t="e">
        <f>VLOOKUP(A191,мандатка!$B:$L,6,FALSE)</f>
        <v>#N/A</v>
      </c>
      <c r="B190" s="17" t="e">
        <f>VLOOKUP(B191,мандатка!$B:$L,6,FALSE)</f>
        <v>#N/A</v>
      </c>
      <c r="C190" s="17" t="e">
        <f>VLOOKUP(C191,мандатка!$B:$L,6,FALSE)</f>
        <v>#N/A</v>
      </c>
      <c r="D190" s="17" t="e">
        <f>VLOOKUP(D191,мандатка!$B:$L,6,FALSE)</f>
        <v>#N/A</v>
      </c>
    </row>
    <row r="191" spans="1:4" ht="135.75">
      <c r="A191" s="18">
        <v>257</v>
      </c>
      <c r="B191" s="18">
        <v>258</v>
      </c>
      <c r="C191" s="18">
        <v>657</v>
      </c>
      <c r="D191" s="18">
        <v>658</v>
      </c>
    </row>
    <row r="192" spans="1:4" ht="24">
      <c r="A192" s="16" t="e">
        <f>VLOOKUP(A191,мандатка!$B:$L,3,FALSE)</f>
        <v>#N/A</v>
      </c>
      <c r="B192" s="16" t="e">
        <f>VLOOKUP(B191,мандатка!$B:$L,3,FALSE)</f>
        <v>#N/A</v>
      </c>
      <c r="C192" s="16" t="e">
        <f>VLOOKUP(C191,мандатка!$B:$L,3,FALSE)</f>
        <v>#N/A</v>
      </c>
      <c r="D192" s="16" t="e">
        <f>VLOOKUP(D191,мандатка!$B:$L,3,FALSE)</f>
        <v>#N/A</v>
      </c>
    </row>
    <row r="193" spans="1:4" ht="24">
      <c r="A193" s="17" t="e">
        <f>VLOOKUP(A194,мандатка!$B:$L,6,FALSE)</f>
        <v>#N/A</v>
      </c>
      <c r="B193" s="17" t="e">
        <f>VLOOKUP(B194,мандатка!$B:$L,6,FALSE)</f>
        <v>#N/A</v>
      </c>
      <c r="C193" s="17" t="e">
        <f>VLOOKUP(C194,мандатка!$B:$L,6,FALSE)</f>
        <v>#N/A</v>
      </c>
      <c r="D193" s="17" t="e">
        <f>VLOOKUP(D194,мандатка!$B:$L,6,FALSE)</f>
        <v>#N/A</v>
      </c>
    </row>
    <row r="194" spans="1:4" ht="135.75">
      <c r="A194" s="18">
        <v>261</v>
      </c>
      <c r="B194" s="18">
        <v>262</v>
      </c>
      <c r="C194" s="18">
        <v>661</v>
      </c>
      <c r="D194" s="18">
        <v>662</v>
      </c>
    </row>
    <row r="195" spans="1:4" ht="24">
      <c r="A195" s="16" t="e">
        <f>VLOOKUP(A194,мандатка!$B:$L,3,FALSE)</f>
        <v>#N/A</v>
      </c>
      <c r="B195" s="16" t="e">
        <f>VLOOKUP(B194,мандатка!$B:$L,3,FALSE)</f>
        <v>#N/A</v>
      </c>
      <c r="C195" s="16" t="e">
        <f>VLOOKUP(C194,мандатка!$B:$L,3,FALSE)</f>
        <v>#N/A</v>
      </c>
      <c r="D195" s="16" t="e">
        <f>VLOOKUP(D194,мандатка!$B:$L,3,FALSE)</f>
        <v>#N/A</v>
      </c>
    </row>
    <row r="196" spans="1:4" ht="24">
      <c r="A196" s="17" t="e">
        <f>VLOOKUP(A197,мандатка!$B:$L,6,FALSE)</f>
        <v>#N/A</v>
      </c>
      <c r="B196" s="17" t="e">
        <f>VLOOKUP(B197,мандатка!$B:$L,6,FALSE)</f>
        <v>#N/A</v>
      </c>
      <c r="C196" s="17" t="e">
        <f>VLOOKUP(C197,мандатка!$B:$L,6,FALSE)</f>
        <v>#N/A</v>
      </c>
      <c r="D196" s="17" t="e">
        <f>VLOOKUP(D197,мандатка!$B:$L,6,FALSE)</f>
        <v>#N/A</v>
      </c>
    </row>
    <row r="197" spans="1:4" ht="135.75">
      <c r="A197" s="18">
        <v>263</v>
      </c>
      <c r="B197" s="18">
        <v>264</v>
      </c>
      <c r="C197" s="18">
        <v>663</v>
      </c>
      <c r="D197" s="18">
        <v>664</v>
      </c>
    </row>
    <row r="198" spans="1:4" ht="24">
      <c r="A198" s="16" t="e">
        <f>VLOOKUP(A197,мандатка!$B:$L,3,FALSE)</f>
        <v>#N/A</v>
      </c>
      <c r="B198" s="16" t="e">
        <f>VLOOKUP(B197,мандатка!$B:$L,3,FALSE)</f>
        <v>#N/A</v>
      </c>
      <c r="C198" s="16" t="e">
        <f>VLOOKUP(C197,мандатка!$B:$L,3,FALSE)</f>
        <v>#N/A</v>
      </c>
      <c r="D198" s="16" t="e">
        <f>VLOOKUP(D197,мандатка!$B:$L,3,FALSE)</f>
        <v>#N/A</v>
      </c>
    </row>
    <row r="199" spans="1:4" ht="24">
      <c r="A199" s="17" t="e">
        <f>VLOOKUP(A200,мандатка!$B:$L,6,FALSE)</f>
        <v>#N/A</v>
      </c>
      <c r="B199" s="17" t="e">
        <f>VLOOKUP(B200,мандатка!$B:$L,6,FALSE)</f>
        <v>#N/A</v>
      </c>
      <c r="C199" s="17" t="e">
        <f>VLOOKUP(C200,мандатка!$B:$L,6,FALSE)</f>
        <v>#N/A</v>
      </c>
      <c r="D199" s="17" t="e">
        <f>VLOOKUP(D200,мандатка!$B:$L,6,FALSE)</f>
        <v>#N/A</v>
      </c>
    </row>
    <row r="200" spans="1:4" ht="135.75">
      <c r="A200" s="18">
        <v>265</v>
      </c>
      <c r="B200" s="18">
        <v>266</v>
      </c>
      <c r="C200" s="18">
        <v>665</v>
      </c>
      <c r="D200" s="18">
        <v>666</v>
      </c>
    </row>
    <row r="201" spans="1:4" ht="24">
      <c r="A201" s="16" t="e">
        <f>VLOOKUP(A200,мандатка!$B:$L,3,FALSE)</f>
        <v>#N/A</v>
      </c>
      <c r="B201" s="16" t="e">
        <f>VLOOKUP(B200,мандатка!$B:$L,3,FALSE)</f>
        <v>#N/A</v>
      </c>
      <c r="C201" s="16" t="e">
        <f>VLOOKUP(C200,мандатка!$B:$L,3,FALSE)</f>
        <v>#N/A</v>
      </c>
      <c r="D201" s="16" t="e">
        <f>VLOOKUP(D200,мандатка!$B:$L,3,FALSE)</f>
        <v>#N/A</v>
      </c>
    </row>
    <row r="202" spans="1:4" ht="24">
      <c r="A202" s="17" t="e">
        <f>VLOOKUP(A203,мандатка!$B:$L,6,FALSE)</f>
        <v>#N/A</v>
      </c>
      <c r="B202" s="17" t="e">
        <f>VLOOKUP(B203,мандатка!$B:$L,6,FALSE)</f>
        <v>#N/A</v>
      </c>
      <c r="C202" s="17" t="e">
        <f>VLOOKUP(C203,мандатка!$B:$L,6,FALSE)</f>
        <v>#N/A</v>
      </c>
      <c r="D202" s="17" t="e">
        <f>VLOOKUP(D203,мандатка!$B:$L,6,FALSE)</f>
        <v>#N/A</v>
      </c>
    </row>
    <row r="203" spans="1:4" ht="135.75">
      <c r="A203" s="18">
        <v>267</v>
      </c>
      <c r="B203" s="18">
        <v>268</v>
      </c>
      <c r="C203" s="18">
        <v>667</v>
      </c>
      <c r="D203" s="18">
        <v>668</v>
      </c>
    </row>
    <row r="204" spans="1:4" ht="24">
      <c r="A204" s="16" t="e">
        <f>VLOOKUP(A203,мандатка!$B:$L,3,FALSE)</f>
        <v>#N/A</v>
      </c>
      <c r="B204" s="16" t="e">
        <f>VLOOKUP(B203,мандатка!$B:$L,3,FALSE)</f>
        <v>#N/A</v>
      </c>
      <c r="C204" s="16" t="e">
        <f>VLOOKUP(C203,мандатка!$B:$L,3,FALSE)</f>
        <v>#N/A</v>
      </c>
      <c r="D204" s="16" t="e">
        <f>VLOOKUP(D203,мандатка!$B:$L,3,FALSE)</f>
        <v>#N/A</v>
      </c>
    </row>
    <row r="205" spans="1:4" ht="24">
      <c r="A205" s="17" t="e">
        <f>VLOOKUP(A206,мандатка!$B:$L,6,FALSE)</f>
        <v>#N/A</v>
      </c>
      <c r="B205" s="17" t="e">
        <f>VLOOKUP(B206,мандатка!$B:$L,6,FALSE)</f>
        <v>#N/A</v>
      </c>
      <c r="C205" s="17" t="e">
        <f>VLOOKUP(C206,мандатка!$B:$L,6,FALSE)</f>
        <v>#N/A</v>
      </c>
      <c r="D205" s="17" t="e">
        <f>VLOOKUP(D206,мандатка!$B:$L,6,FALSE)</f>
        <v>#N/A</v>
      </c>
    </row>
    <row r="206" spans="1:4" ht="135.75">
      <c r="A206" s="18">
        <v>271</v>
      </c>
      <c r="B206" s="18">
        <v>272</v>
      </c>
      <c r="C206" s="18">
        <v>671</v>
      </c>
      <c r="D206" s="18">
        <v>672</v>
      </c>
    </row>
    <row r="207" spans="1:4" ht="24">
      <c r="A207" s="16" t="e">
        <f>VLOOKUP(A206,мандатка!$B:$L,3,FALSE)</f>
        <v>#N/A</v>
      </c>
      <c r="B207" s="16" t="e">
        <f>VLOOKUP(B206,мандатка!$B:$L,3,FALSE)</f>
        <v>#N/A</v>
      </c>
      <c r="C207" s="16" t="e">
        <f>VLOOKUP(C206,мандатка!$B:$L,3,FALSE)</f>
        <v>#N/A</v>
      </c>
      <c r="D207" s="16" t="e">
        <f>VLOOKUP(D206,мандатка!$B:$L,3,FALSE)</f>
        <v>#N/A</v>
      </c>
    </row>
    <row r="208" spans="1:4" ht="24">
      <c r="A208" s="17" t="e">
        <f>VLOOKUP(A209,мандатка!$B:$L,6,FALSE)</f>
        <v>#N/A</v>
      </c>
      <c r="B208" s="17" t="e">
        <f>VLOOKUP(B209,мандатка!$B:$L,6,FALSE)</f>
        <v>#N/A</v>
      </c>
      <c r="C208" s="17" t="e">
        <f>VLOOKUP(C209,мандатка!$B:$L,6,FALSE)</f>
        <v>#N/A</v>
      </c>
      <c r="D208" s="17" t="e">
        <f>VLOOKUP(D209,мандатка!$B:$L,6,FALSE)</f>
        <v>#N/A</v>
      </c>
    </row>
    <row r="209" spans="1:4" ht="135.75">
      <c r="A209" s="18">
        <v>273</v>
      </c>
      <c r="B209" s="18">
        <v>274</v>
      </c>
      <c r="C209" s="18">
        <v>673</v>
      </c>
      <c r="D209" s="18">
        <v>674</v>
      </c>
    </row>
    <row r="210" spans="1:4" ht="24">
      <c r="A210" s="16" t="e">
        <f>VLOOKUP(A209,мандатка!$B:$L,3,FALSE)</f>
        <v>#N/A</v>
      </c>
      <c r="B210" s="16" t="e">
        <f>VLOOKUP(B209,мандатка!$B:$L,3,FALSE)</f>
        <v>#N/A</v>
      </c>
      <c r="C210" s="16" t="e">
        <f>VLOOKUP(C209,мандатка!$B:$L,3,FALSE)</f>
        <v>#N/A</v>
      </c>
      <c r="D210" s="16" t="e">
        <f>VLOOKUP(D209,мандатка!$B:$L,3,FALSE)</f>
        <v>#N/A</v>
      </c>
    </row>
    <row r="211" spans="1:4" ht="24">
      <c r="A211" s="17" t="e">
        <f>VLOOKUP(A212,мандатка!$B:$L,6,FALSE)</f>
        <v>#N/A</v>
      </c>
      <c r="B211" s="17" t="e">
        <f>VLOOKUP(B212,мандатка!$B:$L,6,FALSE)</f>
        <v>#N/A</v>
      </c>
      <c r="C211" s="17" t="e">
        <f>VLOOKUP(C212,мандатка!$B:$L,6,FALSE)</f>
        <v>#N/A</v>
      </c>
      <c r="D211" s="17" t="e">
        <f>VLOOKUP(D212,мандатка!$B:$L,6,FALSE)</f>
        <v>#N/A</v>
      </c>
    </row>
    <row r="212" spans="1:4" ht="135.75">
      <c r="A212" s="18">
        <v>275</v>
      </c>
      <c r="B212" s="18">
        <v>276</v>
      </c>
      <c r="C212" s="18">
        <v>675</v>
      </c>
      <c r="D212" s="18">
        <v>676</v>
      </c>
    </row>
    <row r="213" spans="1:4" ht="24">
      <c r="A213" s="16" t="e">
        <f>VLOOKUP(A212,мандатка!$B:$L,3,FALSE)</f>
        <v>#N/A</v>
      </c>
      <c r="B213" s="16" t="e">
        <f>VLOOKUP(B212,мандатка!$B:$L,3,FALSE)</f>
        <v>#N/A</v>
      </c>
      <c r="C213" s="16" t="e">
        <f>VLOOKUP(C212,мандатка!$B:$L,3,FALSE)</f>
        <v>#N/A</v>
      </c>
      <c r="D213" s="16" t="e">
        <f>VLOOKUP(D212,мандатка!$B:$L,3,FALSE)</f>
        <v>#N/A</v>
      </c>
    </row>
    <row r="214" spans="1:4" ht="24">
      <c r="A214" s="17" t="e">
        <f>VLOOKUP(A215,мандатка!$B:$L,6,FALSE)</f>
        <v>#N/A</v>
      </c>
      <c r="B214" s="17" t="e">
        <f>VLOOKUP(B215,мандатка!$B:$L,6,FALSE)</f>
        <v>#N/A</v>
      </c>
      <c r="C214" s="17" t="e">
        <f>VLOOKUP(C215,мандатка!$B:$L,6,FALSE)</f>
        <v>#N/A</v>
      </c>
      <c r="D214" s="17" t="e">
        <f>VLOOKUP(D215,мандатка!$B:$L,6,FALSE)</f>
        <v>#N/A</v>
      </c>
    </row>
    <row r="215" spans="1:4" ht="135.75">
      <c r="A215" s="18">
        <v>277</v>
      </c>
      <c r="B215" s="18">
        <v>278</v>
      </c>
      <c r="C215" s="18">
        <v>677</v>
      </c>
      <c r="D215" s="18">
        <v>678</v>
      </c>
    </row>
    <row r="216" spans="1:4" ht="24">
      <c r="A216" s="16" t="e">
        <f>VLOOKUP(A215,мандатка!$B:$L,3,FALSE)</f>
        <v>#N/A</v>
      </c>
      <c r="B216" s="16" t="e">
        <f>VLOOKUP(B215,мандатка!$B:$L,3,FALSE)</f>
        <v>#N/A</v>
      </c>
      <c r="C216" s="16" t="e">
        <f>VLOOKUP(C215,мандатка!$B:$L,3,FALSE)</f>
        <v>#N/A</v>
      </c>
      <c r="D216" s="16" t="e">
        <f>VLOOKUP(D215,мандатка!$B:$L,3,FALSE)</f>
        <v>#N/A</v>
      </c>
    </row>
    <row r="217" spans="1:4" ht="24">
      <c r="A217" s="17" t="e">
        <f>VLOOKUP(A218,мандатка!$B:$L,6,FALSE)</f>
        <v>#N/A</v>
      </c>
      <c r="B217" s="17" t="e">
        <f>VLOOKUP(B218,мандатка!$B:$L,6,FALSE)</f>
        <v>#N/A</v>
      </c>
      <c r="C217" s="17" t="e">
        <f>VLOOKUP(C218,мандатка!$B:$L,6,FALSE)</f>
        <v>#N/A</v>
      </c>
      <c r="D217" s="17" t="e">
        <f>VLOOKUP(D218,мандатка!$B:$L,6,FALSE)</f>
        <v>#N/A</v>
      </c>
    </row>
    <row r="218" spans="1:4" ht="135.75">
      <c r="A218" s="18">
        <v>281</v>
      </c>
      <c r="B218" s="18">
        <v>282</v>
      </c>
      <c r="C218" s="18">
        <v>681</v>
      </c>
      <c r="D218" s="18">
        <v>682</v>
      </c>
    </row>
    <row r="219" spans="1:4" ht="24">
      <c r="A219" s="16" t="e">
        <f>VLOOKUP(A218,мандатка!$B:$L,3,FALSE)</f>
        <v>#N/A</v>
      </c>
      <c r="B219" s="16" t="e">
        <f>VLOOKUP(B218,мандатка!$B:$L,3,FALSE)</f>
        <v>#N/A</v>
      </c>
      <c r="C219" s="16" t="e">
        <f>VLOOKUP(C218,мандатка!$B:$L,3,FALSE)</f>
        <v>#N/A</v>
      </c>
      <c r="D219" s="16" t="e">
        <f>VLOOKUP(D218,мандатка!$B:$L,3,FALSE)</f>
        <v>#N/A</v>
      </c>
    </row>
    <row r="220" spans="1:4" ht="24">
      <c r="A220" s="17" t="e">
        <f>VLOOKUP(A221,мандатка!$B:$L,6,FALSE)</f>
        <v>#N/A</v>
      </c>
      <c r="B220" s="17" t="e">
        <f>VLOOKUP(B221,мандатка!$B:$L,6,FALSE)</f>
        <v>#N/A</v>
      </c>
      <c r="C220" s="17" t="e">
        <f>VLOOKUP(C221,мандатка!$B:$L,6,FALSE)</f>
        <v>#N/A</v>
      </c>
      <c r="D220" s="17" t="e">
        <f>VLOOKUP(D221,мандатка!$B:$L,6,FALSE)</f>
        <v>#N/A</v>
      </c>
    </row>
    <row r="221" spans="1:4" ht="135.75">
      <c r="A221" s="18">
        <v>283</v>
      </c>
      <c r="B221" s="18">
        <v>284</v>
      </c>
      <c r="C221" s="18">
        <v>683</v>
      </c>
      <c r="D221" s="18">
        <v>684</v>
      </c>
    </row>
    <row r="222" spans="1:4" ht="24">
      <c r="A222" s="16" t="e">
        <f>VLOOKUP(A221,мандатка!$B:$L,3,FALSE)</f>
        <v>#N/A</v>
      </c>
      <c r="B222" s="16" t="e">
        <f>VLOOKUP(B221,мандатка!$B:$L,3,FALSE)</f>
        <v>#N/A</v>
      </c>
      <c r="C222" s="16" t="e">
        <f>VLOOKUP(C221,мандатка!$B:$L,3,FALSE)</f>
        <v>#N/A</v>
      </c>
      <c r="D222" s="16" t="e">
        <f>VLOOKUP(D221,мандатка!$B:$L,3,FALSE)</f>
        <v>#N/A</v>
      </c>
    </row>
    <row r="223" spans="1:4" ht="24">
      <c r="A223" s="17" t="e">
        <f>VLOOKUP(A224,мандатка!$B:$L,6,FALSE)</f>
        <v>#N/A</v>
      </c>
      <c r="B223" s="17" t="e">
        <f>VLOOKUP(B224,мандатка!$B:$L,6,FALSE)</f>
        <v>#N/A</v>
      </c>
      <c r="C223" s="17" t="e">
        <f>VLOOKUP(C224,мандатка!$B:$L,6,FALSE)</f>
        <v>#N/A</v>
      </c>
      <c r="D223" s="17" t="e">
        <f>VLOOKUP(D224,мандатка!$B:$L,6,FALSE)</f>
        <v>#N/A</v>
      </c>
    </row>
    <row r="224" spans="1:4" ht="135.75">
      <c r="A224" s="18">
        <v>285</v>
      </c>
      <c r="B224" s="18">
        <v>286</v>
      </c>
      <c r="C224" s="18">
        <v>685</v>
      </c>
      <c r="D224" s="18">
        <v>686</v>
      </c>
    </row>
    <row r="225" spans="1:4" ht="24">
      <c r="A225" s="16" t="e">
        <f>VLOOKUP(A224,мандатка!$B:$L,3,FALSE)</f>
        <v>#N/A</v>
      </c>
      <c r="B225" s="16" t="e">
        <f>VLOOKUP(B224,мандатка!$B:$L,3,FALSE)</f>
        <v>#N/A</v>
      </c>
      <c r="C225" s="16" t="e">
        <f>VLOOKUP(C224,мандатка!$B:$L,3,FALSE)</f>
        <v>#N/A</v>
      </c>
      <c r="D225" s="16" t="e">
        <f>VLOOKUP(D224,мандатка!$B:$L,3,FALSE)</f>
        <v>#N/A</v>
      </c>
    </row>
    <row r="226" spans="1:4" ht="24">
      <c r="A226" s="17" t="e">
        <f>VLOOKUP(A227,мандатка!$B:$L,6,FALSE)</f>
        <v>#N/A</v>
      </c>
      <c r="B226" s="17" t="e">
        <f>VLOOKUP(B227,мандатка!$B:$L,6,FALSE)</f>
        <v>#N/A</v>
      </c>
      <c r="C226" s="17" t="e">
        <f>VLOOKUP(C227,мандатка!$B:$L,6,FALSE)</f>
        <v>#N/A</v>
      </c>
      <c r="D226" s="17" t="e">
        <f>VLOOKUP(D227,мандатка!$B:$L,6,FALSE)</f>
        <v>#N/A</v>
      </c>
    </row>
    <row r="227" spans="1:4" ht="135.75">
      <c r="A227" s="18">
        <v>287</v>
      </c>
      <c r="B227" s="18">
        <v>288</v>
      </c>
      <c r="C227" s="18">
        <v>687</v>
      </c>
      <c r="D227" s="18">
        <v>688</v>
      </c>
    </row>
    <row r="228" spans="1:4" ht="24">
      <c r="A228" s="16" t="e">
        <f>VLOOKUP(A227,мандатка!$B:$L,3,FALSE)</f>
        <v>#N/A</v>
      </c>
      <c r="B228" s="16" t="e">
        <f>VLOOKUP(B227,мандатка!$B:$L,3,FALSE)</f>
        <v>#N/A</v>
      </c>
      <c r="C228" s="16" t="e">
        <f>VLOOKUP(C227,мандатка!$B:$L,3,FALSE)</f>
        <v>#N/A</v>
      </c>
      <c r="D228" s="16" t="e">
        <f>VLOOKUP(D227,мандатка!$B:$L,3,FALSE)</f>
        <v>#N/A</v>
      </c>
    </row>
    <row r="229" spans="1:4" ht="24">
      <c r="A229" s="17" t="e">
        <f>VLOOKUP(A230,мандатка!$B:$L,6,FALSE)</f>
        <v>#N/A</v>
      </c>
      <c r="B229" s="17" t="e">
        <f>VLOOKUP(B230,мандатка!$B:$L,6,FALSE)</f>
        <v>#N/A</v>
      </c>
      <c r="C229" s="17" t="e">
        <f>VLOOKUP(C230,мандатка!$B:$L,6,FALSE)</f>
        <v>#N/A</v>
      </c>
      <c r="D229" s="17" t="e">
        <f>VLOOKUP(D230,мандатка!$B:$L,6,FALSE)</f>
        <v>#N/A</v>
      </c>
    </row>
    <row r="230" spans="1:4" ht="135.75">
      <c r="A230" s="18">
        <v>291</v>
      </c>
      <c r="B230" s="18">
        <v>292</v>
      </c>
      <c r="C230" s="18">
        <v>691</v>
      </c>
      <c r="D230" s="18">
        <v>692</v>
      </c>
    </row>
    <row r="231" spans="1:4" ht="24">
      <c r="A231" s="16" t="e">
        <f>VLOOKUP(A230,мандатка!$B:$L,3,FALSE)</f>
        <v>#N/A</v>
      </c>
      <c r="B231" s="16" t="e">
        <f>VLOOKUP(B230,мандатка!$B:$L,3,FALSE)</f>
        <v>#N/A</v>
      </c>
      <c r="C231" s="16" t="e">
        <f>VLOOKUP(C230,мандатка!$B:$L,3,FALSE)</f>
        <v>#N/A</v>
      </c>
      <c r="D231" s="16" t="e">
        <f>VLOOKUP(D230,мандатка!$B:$L,3,FALSE)</f>
        <v>#N/A</v>
      </c>
    </row>
    <row r="232" spans="1:4" ht="24">
      <c r="A232" s="17" t="e">
        <f>VLOOKUP(A233,мандатка!$B:$L,6,FALSE)</f>
        <v>#N/A</v>
      </c>
      <c r="B232" s="17" t="e">
        <f>VLOOKUP(B233,мандатка!$B:$L,6,FALSE)</f>
        <v>#N/A</v>
      </c>
      <c r="C232" s="17" t="e">
        <f>VLOOKUP(C233,мандатка!$B:$L,6,FALSE)</f>
        <v>#N/A</v>
      </c>
      <c r="D232" s="17" t="e">
        <f>VLOOKUP(D233,мандатка!$B:$L,6,FALSE)</f>
        <v>#N/A</v>
      </c>
    </row>
    <row r="233" spans="1:4" ht="135.75">
      <c r="A233" s="18">
        <v>293</v>
      </c>
      <c r="B233" s="18">
        <v>294</v>
      </c>
      <c r="C233" s="18">
        <v>693</v>
      </c>
      <c r="D233" s="18">
        <v>694</v>
      </c>
    </row>
    <row r="234" spans="1:4" ht="24">
      <c r="A234" s="16" t="e">
        <f>VLOOKUP(A233,мандатка!$B:$L,3,FALSE)</f>
        <v>#N/A</v>
      </c>
      <c r="B234" s="16" t="e">
        <f>VLOOKUP(B233,мандатка!$B:$L,3,FALSE)</f>
        <v>#N/A</v>
      </c>
      <c r="C234" s="16" t="e">
        <f>VLOOKUP(C233,мандатка!$B:$L,3,FALSE)</f>
        <v>#N/A</v>
      </c>
      <c r="D234" s="16" t="e">
        <f>VLOOKUP(D233,мандатка!$B:$L,3,FALSE)</f>
        <v>#N/A</v>
      </c>
    </row>
    <row r="235" spans="1:4" ht="24">
      <c r="A235" s="17" t="e">
        <f>VLOOKUP(A236,мандатка!$B:$L,6,FALSE)</f>
        <v>#N/A</v>
      </c>
      <c r="B235" s="17" t="e">
        <f>VLOOKUP(B236,мандатка!$B:$L,6,FALSE)</f>
        <v>#N/A</v>
      </c>
      <c r="C235" s="17" t="e">
        <f>VLOOKUP(C236,мандатка!$B:$L,6,FALSE)</f>
        <v>#N/A</v>
      </c>
      <c r="D235" s="17" t="e">
        <f>VLOOKUP(D236,мандатка!$B:$L,6,FALSE)</f>
        <v>#N/A</v>
      </c>
    </row>
    <row r="236" spans="1:4" ht="135.75">
      <c r="A236" s="18">
        <v>295</v>
      </c>
      <c r="B236" s="18">
        <v>296</v>
      </c>
      <c r="C236" s="18">
        <v>695</v>
      </c>
      <c r="D236" s="18">
        <v>696</v>
      </c>
    </row>
    <row r="237" spans="1:4" ht="24">
      <c r="A237" s="16" t="e">
        <f>VLOOKUP(A236,мандатка!$B:$L,3,FALSE)</f>
        <v>#N/A</v>
      </c>
      <c r="B237" s="16" t="e">
        <f>VLOOKUP(B236,мандатка!$B:$L,3,FALSE)</f>
        <v>#N/A</v>
      </c>
      <c r="C237" s="16" t="e">
        <f>VLOOKUP(C236,мандатка!$B:$L,3,FALSE)</f>
        <v>#N/A</v>
      </c>
      <c r="D237" s="16" t="e">
        <f>VLOOKUP(D236,мандатка!$B:$L,3,FALSE)</f>
        <v>#N/A</v>
      </c>
    </row>
    <row r="238" spans="1:4" ht="24">
      <c r="A238" s="17" t="e">
        <f>VLOOKUP(A239,мандатка!$B:$L,6,FALSE)</f>
        <v>#N/A</v>
      </c>
      <c r="B238" s="17" t="e">
        <f>VLOOKUP(B239,мандатка!$B:$L,6,FALSE)</f>
        <v>#N/A</v>
      </c>
      <c r="C238" s="17" t="e">
        <f>VLOOKUP(C239,мандатка!$B:$L,6,FALSE)</f>
        <v>#N/A</v>
      </c>
      <c r="D238" s="17" t="e">
        <f>VLOOKUP(D239,мандатка!$B:$L,6,FALSE)</f>
        <v>#N/A</v>
      </c>
    </row>
    <row r="239" spans="1:4" ht="135.75">
      <c r="A239" s="18">
        <v>297</v>
      </c>
      <c r="B239" s="18">
        <v>298</v>
      </c>
      <c r="C239" s="18">
        <v>697</v>
      </c>
      <c r="D239" s="18">
        <v>698</v>
      </c>
    </row>
    <row r="240" spans="1:4" ht="24">
      <c r="A240" s="16" t="e">
        <f>VLOOKUP(A239,мандатка!$B:$L,3,FALSE)</f>
        <v>#N/A</v>
      </c>
      <c r="B240" s="16" t="e">
        <f>VLOOKUP(B239,мандатка!$B:$L,3,FALSE)</f>
        <v>#N/A</v>
      </c>
      <c r="C240" s="16" t="e">
        <f>VLOOKUP(C239,мандатка!$B:$L,3,FALSE)</f>
        <v>#N/A</v>
      </c>
      <c r="D240" s="16" t="e">
        <f>VLOOKUP(D239,мандатка!$B:$L,3,FALSE)</f>
        <v>#N/A</v>
      </c>
    </row>
    <row r="241" spans="1:4" ht="24">
      <c r="A241" s="17" t="str">
        <f>VLOOKUP(A242,мандатка!$B:$L,6,FALSE)</f>
        <v>п/з</v>
      </c>
      <c r="B241" s="17" t="str">
        <f>VLOOKUP(B242,мандатка!$B:$L,6,FALSE)</f>
        <v>п/з</v>
      </c>
      <c r="C241" s="17" t="e">
        <f>VLOOKUP(C242,мандатка!$B:$L,6,FALSE)</f>
        <v>#N/A</v>
      </c>
      <c r="D241" s="17" t="e">
        <f>VLOOKUP(D242,мандатка!$B:$L,6,FALSE)</f>
        <v>#N/A</v>
      </c>
    </row>
    <row r="242" spans="1:4" ht="135.75">
      <c r="A242" s="18">
        <v>301</v>
      </c>
      <c r="B242" s="18">
        <v>302</v>
      </c>
      <c r="C242" s="18">
        <v>701</v>
      </c>
      <c r="D242" s="18">
        <v>702</v>
      </c>
    </row>
    <row r="243" spans="1:4" ht="24">
      <c r="A243" s="16" t="str">
        <f>VLOOKUP(A242,мандатка!$B:$L,3,FALSE)</f>
        <v>Малишенко Юлія</v>
      </c>
      <c r="B243" s="16" t="str">
        <f>VLOOKUP(B242,мандатка!$B:$L,3,FALSE)</f>
        <v>Крутських Артем </v>
      </c>
      <c r="C243" s="16" t="e">
        <f>VLOOKUP(C242,мандатка!$B:$L,3,FALSE)</f>
        <v>#N/A</v>
      </c>
      <c r="D243" s="16" t="e">
        <f>VLOOKUP(D242,мандатка!$B:$L,3,FALSE)</f>
        <v>#N/A</v>
      </c>
    </row>
    <row r="244" spans="1:4" ht="24">
      <c r="A244" s="17" t="str">
        <f>VLOOKUP(A245,мандатка!$B:$L,6,FALSE)</f>
        <v>п/з</v>
      </c>
      <c r="B244" s="17" t="str">
        <f>VLOOKUP(B245,мандатка!$B:$L,6,FALSE)</f>
        <v>п/з</v>
      </c>
      <c r="C244" s="17" t="e">
        <f>VLOOKUP(C245,мандатка!$B:$L,6,FALSE)</f>
        <v>#N/A</v>
      </c>
      <c r="D244" s="17" t="e">
        <f>VLOOKUP(D245,мандатка!$B:$L,6,FALSE)</f>
        <v>#N/A</v>
      </c>
    </row>
    <row r="245" spans="1:4" ht="135.75">
      <c r="A245" s="18">
        <v>303</v>
      </c>
      <c r="B245" s="18">
        <v>304</v>
      </c>
      <c r="C245" s="18">
        <v>703</v>
      </c>
      <c r="D245" s="18">
        <v>704</v>
      </c>
    </row>
    <row r="246" spans="1:4" ht="24">
      <c r="A246" s="16" t="str">
        <f>VLOOKUP(A245,мандатка!$B:$L,3,FALSE)</f>
        <v>Тігля Світлана</v>
      </c>
      <c r="B246" s="16" t="str">
        <f>VLOOKUP(B245,мандатка!$B:$L,3,FALSE)</f>
        <v>г</v>
      </c>
      <c r="C246" s="16" t="e">
        <f>VLOOKUP(C245,мандатка!$B:$L,3,FALSE)</f>
        <v>#N/A</v>
      </c>
      <c r="D246" s="16" t="e">
        <f>VLOOKUP(D245,мандатка!$B:$L,3,FALSE)</f>
        <v>#N/A</v>
      </c>
    </row>
    <row r="247" spans="1:4" ht="24">
      <c r="A247" s="17" t="str">
        <f>VLOOKUP(A248,мандатка!$B:$L,6,FALSE)</f>
        <v>п/з</v>
      </c>
      <c r="B247" s="17" t="str">
        <f>VLOOKUP(B248,мандатка!$B:$L,6,FALSE)</f>
        <v>п/з</v>
      </c>
      <c r="C247" s="17" t="e">
        <f>VLOOKUP(C248,мандатка!$B:$L,6,FALSE)</f>
        <v>#N/A</v>
      </c>
      <c r="D247" s="17" t="e">
        <f>VLOOKUP(D248,мандатка!$B:$L,6,FALSE)</f>
        <v>#N/A</v>
      </c>
    </row>
    <row r="248" spans="1:4" ht="135.75">
      <c r="A248" s="18">
        <v>305</v>
      </c>
      <c r="B248" s="18">
        <v>306</v>
      </c>
      <c r="C248" s="18">
        <v>705</v>
      </c>
      <c r="D248" s="18">
        <v>706</v>
      </c>
    </row>
    <row r="249" spans="1:4" ht="24">
      <c r="A249" s="16" t="str">
        <f>VLOOKUP(A248,мандатка!$B:$L,3,FALSE)</f>
        <v>д</v>
      </c>
      <c r="B249" s="16" t="str">
        <f>VLOOKUP(B248,мандатка!$B:$L,3,FALSE)</f>
        <v>е</v>
      </c>
      <c r="C249" s="16" t="e">
        <f>VLOOKUP(C248,мандатка!$B:$L,3,FALSE)</f>
        <v>#N/A</v>
      </c>
      <c r="D249" s="16" t="e">
        <f>VLOOKUP(D248,мандатка!$B:$L,3,FALSE)</f>
        <v>#N/A</v>
      </c>
    </row>
    <row r="250" spans="1:4" ht="24">
      <c r="A250" s="17" t="str">
        <f>VLOOKUP(A251,мандатка!$B:$L,6,FALSE)</f>
        <v>п/з</v>
      </c>
      <c r="B250" s="17" t="str">
        <f>VLOOKUP(B251,мандатка!$B:$L,6,FALSE)</f>
        <v>п/з</v>
      </c>
      <c r="C250" s="17" t="e">
        <f>VLOOKUP(C251,мандатка!$B:$L,6,FALSE)</f>
        <v>#N/A</v>
      </c>
      <c r="D250" s="17" t="e">
        <f>VLOOKUP(D251,мандатка!$B:$L,6,FALSE)</f>
        <v>#N/A</v>
      </c>
    </row>
    <row r="251" spans="1:4" ht="135.75">
      <c r="A251" s="18">
        <v>307</v>
      </c>
      <c r="B251" s="18">
        <v>308</v>
      </c>
      <c r="C251" s="18">
        <v>707</v>
      </c>
      <c r="D251" s="18">
        <v>708</v>
      </c>
    </row>
    <row r="252" spans="1:4" ht="24">
      <c r="A252" s="16" t="str">
        <f>VLOOKUP(A251,мандатка!$B:$L,3,FALSE)</f>
        <v>є</v>
      </c>
      <c r="B252" s="16" t="str">
        <f>VLOOKUP(B251,мандатка!$B:$L,3,FALSE)</f>
        <v>ж</v>
      </c>
      <c r="C252" s="16" t="e">
        <f>VLOOKUP(C251,мандатка!$B:$L,3,FALSE)</f>
        <v>#N/A</v>
      </c>
      <c r="D252" s="16" t="e">
        <f>VLOOKUP(D251,мандатка!$B:$L,3,FALSE)</f>
        <v>#N/A</v>
      </c>
    </row>
    <row r="253" spans="1:4" ht="24">
      <c r="A253" s="17" t="e">
        <f>VLOOKUP(A254,мандатка!$B:$L,6,FALSE)</f>
        <v>#N/A</v>
      </c>
      <c r="B253" s="17" t="e">
        <f>VLOOKUP(B254,мандатка!$B:$L,6,FALSE)</f>
        <v>#N/A</v>
      </c>
      <c r="C253" s="17" t="e">
        <f>VLOOKUP(C254,мандатка!$B:$L,6,FALSE)</f>
        <v>#N/A</v>
      </c>
      <c r="D253" s="17" t="e">
        <f>VLOOKUP(D254,мандатка!$B:$L,6,FALSE)</f>
        <v>#N/A</v>
      </c>
    </row>
    <row r="254" spans="1:4" ht="135.75">
      <c r="A254" s="18">
        <v>311</v>
      </c>
      <c r="B254" s="18">
        <v>312</v>
      </c>
      <c r="C254" s="18">
        <v>711</v>
      </c>
      <c r="D254" s="18">
        <v>712</v>
      </c>
    </row>
    <row r="255" spans="1:4" ht="24">
      <c r="A255" s="16" t="e">
        <f>VLOOKUP(A254,мандатка!$B:$L,3,FALSE)</f>
        <v>#N/A</v>
      </c>
      <c r="B255" s="16" t="e">
        <f>VLOOKUP(B254,мандатка!$B:$L,3,FALSE)</f>
        <v>#N/A</v>
      </c>
      <c r="C255" s="16" t="e">
        <f>VLOOKUP(C254,мандатка!$B:$L,3,FALSE)</f>
        <v>#N/A</v>
      </c>
      <c r="D255" s="16" t="e">
        <f>VLOOKUP(D254,мандатка!$B:$L,3,FALSE)</f>
        <v>#N/A</v>
      </c>
    </row>
    <row r="256" spans="1:4" ht="24">
      <c r="A256" s="17" t="e">
        <f>VLOOKUP(A257,мандатка!$B:$L,6,FALSE)</f>
        <v>#N/A</v>
      </c>
      <c r="B256" s="17" t="e">
        <f>VLOOKUP(B257,мандатка!$B:$L,6,FALSE)</f>
        <v>#N/A</v>
      </c>
      <c r="C256" s="17" t="e">
        <f>VLOOKUP(C257,мандатка!$B:$L,6,FALSE)</f>
        <v>#N/A</v>
      </c>
      <c r="D256" s="17" t="e">
        <f>VLOOKUP(D257,мандатка!$B:$L,6,FALSE)</f>
        <v>#N/A</v>
      </c>
    </row>
    <row r="257" spans="1:4" ht="135.75">
      <c r="A257" s="18">
        <v>313</v>
      </c>
      <c r="B257" s="18">
        <v>314</v>
      </c>
      <c r="C257" s="18">
        <v>713</v>
      </c>
      <c r="D257" s="18">
        <v>714</v>
      </c>
    </row>
    <row r="258" spans="1:4" ht="24">
      <c r="A258" s="16" t="e">
        <f>VLOOKUP(A257,мандатка!$B:$L,3,FALSE)</f>
        <v>#N/A</v>
      </c>
      <c r="B258" s="16" t="e">
        <f>VLOOKUP(B257,мандатка!$B:$L,3,FALSE)</f>
        <v>#N/A</v>
      </c>
      <c r="C258" s="16" t="e">
        <f>VLOOKUP(C257,мандатка!$B:$L,3,FALSE)</f>
        <v>#N/A</v>
      </c>
      <c r="D258" s="16" t="e">
        <f>VLOOKUP(D257,мандатка!$B:$L,3,FALSE)</f>
        <v>#N/A</v>
      </c>
    </row>
    <row r="259" spans="1:4" ht="24">
      <c r="A259" s="17" t="e">
        <f>VLOOKUP(A260,мандатка!$B:$L,6,FALSE)</f>
        <v>#N/A</v>
      </c>
      <c r="B259" s="17" t="e">
        <f>VLOOKUP(B260,мандатка!$B:$L,6,FALSE)</f>
        <v>#N/A</v>
      </c>
      <c r="C259" s="17" t="e">
        <f>VLOOKUP(C260,мандатка!$B:$L,6,FALSE)</f>
        <v>#N/A</v>
      </c>
      <c r="D259" s="17" t="e">
        <f>VLOOKUP(D260,мандатка!$B:$L,6,FALSE)</f>
        <v>#N/A</v>
      </c>
    </row>
    <row r="260" spans="1:4" ht="135.75">
      <c r="A260" s="18">
        <v>315</v>
      </c>
      <c r="B260" s="18">
        <v>316</v>
      </c>
      <c r="C260" s="18">
        <v>715</v>
      </c>
      <c r="D260" s="18">
        <v>716</v>
      </c>
    </row>
    <row r="261" spans="1:4" ht="24">
      <c r="A261" s="16" t="e">
        <f>VLOOKUP(A260,мандатка!$B:$L,3,FALSE)</f>
        <v>#N/A</v>
      </c>
      <c r="B261" s="16" t="e">
        <f>VLOOKUP(B260,мандатка!$B:$L,3,FALSE)</f>
        <v>#N/A</v>
      </c>
      <c r="C261" s="16" t="e">
        <f>VLOOKUP(C260,мандатка!$B:$L,3,FALSE)</f>
        <v>#N/A</v>
      </c>
      <c r="D261" s="16" t="e">
        <f>VLOOKUP(D260,мандатка!$B:$L,3,FALSE)</f>
        <v>#N/A</v>
      </c>
    </row>
    <row r="262" spans="1:4" ht="24">
      <c r="A262" s="17" t="e">
        <f>VLOOKUP(A263,мандатка!$B:$L,6,FALSE)</f>
        <v>#N/A</v>
      </c>
      <c r="B262" s="17" t="e">
        <f>VLOOKUP(B263,мандатка!$B:$L,6,FALSE)</f>
        <v>#N/A</v>
      </c>
      <c r="C262" s="17" t="e">
        <f>VLOOKUP(C263,мандатка!$B:$L,6,FALSE)</f>
        <v>#N/A</v>
      </c>
      <c r="D262" s="17" t="e">
        <f>VLOOKUP(D263,мандатка!$B:$L,6,FALSE)</f>
        <v>#N/A</v>
      </c>
    </row>
    <row r="263" spans="1:4" ht="135.75">
      <c r="A263" s="18">
        <v>317</v>
      </c>
      <c r="B263" s="18">
        <v>318</v>
      </c>
      <c r="C263" s="18">
        <v>717</v>
      </c>
      <c r="D263" s="18">
        <v>718</v>
      </c>
    </row>
    <row r="264" spans="1:4" ht="24">
      <c r="A264" s="16" t="e">
        <f>VLOOKUP(A263,мандатка!$B:$L,3,FALSE)</f>
        <v>#N/A</v>
      </c>
      <c r="B264" s="16" t="e">
        <f>VLOOKUP(B263,мандатка!$B:$L,3,FALSE)</f>
        <v>#N/A</v>
      </c>
      <c r="C264" s="16" t="e">
        <f>VLOOKUP(C263,мандатка!$B:$L,3,FALSE)</f>
        <v>#N/A</v>
      </c>
      <c r="D264" s="16" t="e">
        <f>VLOOKUP(D263,мандатка!$B:$L,3,FALSE)</f>
        <v>#N/A</v>
      </c>
    </row>
    <row r="265" spans="1:4" ht="24">
      <c r="A265" s="17" t="e">
        <f>VLOOKUP(A266,мандатка!$B:$L,6,FALSE)</f>
        <v>#N/A</v>
      </c>
      <c r="B265" s="17" t="e">
        <f>VLOOKUP(B266,мандатка!$B:$L,6,FALSE)</f>
        <v>#N/A</v>
      </c>
      <c r="C265" s="17" t="e">
        <f>VLOOKUP(C266,мандатка!$B:$L,6,FALSE)</f>
        <v>#N/A</v>
      </c>
      <c r="D265" s="17" t="e">
        <f>VLOOKUP(D266,мандатка!$B:$L,6,FALSE)</f>
        <v>#N/A</v>
      </c>
    </row>
    <row r="266" spans="1:4" ht="135.75">
      <c r="A266" s="18">
        <v>321</v>
      </c>
      <c r="B266" s="18">
        <v>322</v>
      </c>
      <c r="C266" s="18">
        <v>721</v>
      </c>
      <c r="D266" s="18">
        <v>722</v>
      </c>
    </row>
    <row r="267" spans="1:4" ht="24">
      <c r="A267" s="16" t="e">
        <f>VLOOKUP(A266,мандатка!$B:$L,3,FALSE)</f>
        <v>#N/A</v>
      </c>
      <c r="B267" s="16" t="e">
        <f>VLOOKUP(B266,мандатка!$B:$L,3,FALSE)</f>
        <v>#N/A</v>
      </c>
      <c r="C267" s="16" t="e">
        <f>VLOOKUP(C266,мандатка!$B:$L,3,FALSE)</f>
        <v>#N/A</v>
      </c>
      <c r="D267" s="16" t="e">
        <f>VLOOKUP(D266,мандатка!$B:$L,3,FALSE)</f>
        <v>#N/A</v>
      </c>
    </row>
    <row r="268" spans="1:4" ht="24">
      <c r="A268" s="17" t="e">
        <f>VLOOKUP(A269,мандатка!$B:$L,6,FALSE)</f>
        <v>#N/A</v>
      </c>
      <c r="B268" s="17" t="e">
        <f>VLOOKUP(B269,мандатка!$B:$L,6,FALSE)</f>
        <v>#N/A</v>
      </c>
      <c r="C268" s="17" t="e">
        <f>VLOOKUP(C269,мандатка!$B:$L,6,FALSE)</f>
        <v>#N/A</v>
      </c>
      <c r="D268" s="17" t="e">
        <f>VLOOKUP(D269,мандатка!$B:$L,6,FALSE)</f>
        <v>#N/A</v>
      </c>
    </row>
    <row r="269" spans="1:4" ht="135.75">
      <c r="A269" s="18">
        <v>323</v>
      </c>
      <c r="B269" s="18">
        <v>324</v>
      </c>
      <c r="C269" s="18">
        <v>723</v>
      </c>
      <c r="D269" s="18">
        <v>724</v>
      </c>
    </row>
    <row r="270" spans="1:4" ht="24">
      <c r="A270" s="16" t="e">
        <f>VLOOKUP(A269,мандатка!$B:$L,3,FALSE)</f>
        <v>#N/A</v>
      </c>
      <c r="B270" s="16" t="e">
        <f>VLOOKUP(B269,мандатка!$B:$L,3,FALSE)</f>
        <v>#N/A</v>
      </c>
      <c r="C270" s="16" t="e">
        <f>VLOOKUP(C269,мандатка!$B:$L,3,FALSE)</f>
        <v>#N/A</v>
      </c>
      <c r="D270" s="16" t="e">
        <f>VLOOKUP(D269,мандатка!$B:$L,3,FALSE)</f>
        <v>#N/A</v>
      </c>
    </row>
    <row r="271" spans="1:4" ht="24">
      <c r="A271" s="17" t="e">
        <f>VLOOKUP(A272,мандатка!$B:$L,6,FALSE)</f>
        <v>#N/A</v>
      </c>
      <c r="B271" s="17" t="e">
        <f>VLOOKUP(B272,мандатка!$B:$L,6,FALSE)</f>
        <v>#N/A</v>
      </c>
      <c r="C271" s="17" t="e">
        <f>VLOOKUP(C272,мандатка!$B:$L,6,FALSE)</f>
        <v>#N/A</v>
      </c>
      <c r="D271" s="17" t="e">
        <f>VLOOKUP(D272,мандатка!$B:$L,6,FALSE)</f>
        <v>#N/A</v>
      </c>
    </row>
    <row r="272" spans="1:4" ht="135.75">
      <c r="A272" s="18">
        <v>325</v>
      </c>
      <c r="B272" s="18">
        <v>326</v>
      </c>
      <c r="C272" s="18">
        <v>725</v>
      </c>
      <c r="D272" s="18">
        <v>726</v>
      </c>
    </row>
    <row r="273" spans="1:4" ht="24">
      <c r="A273" s="16" t="e">
        <f>VLOOKUP(A272,мандатка!$B:$L,3,FALSE)</f>
        <v>#N/A</v>
      </c>
      <c r="B273" s="16" t="e">
        <f>VLOOKUP(B272,мандатка!$B:$L,3,FALSE)</f>
        <v>#N/A</v>
      </c>
      <c r="C273" s="16" t="e">
        <f>VLOOKUP(C272,мандатка!$B:$L,3,FALSE)</f>
        <v>#N/A</v>
      </c>
      <c r="D273" s="16" t="e">
        <f>VLOOKUP(D272,мандатка!$B:$L,3,FALSE)</f>
        <v>#N/A</v>
      </c>
    </row>
    <row r="274" spans="1:4" ht="24">
      <c r="A274" s="17" t="e">
        <f>VLOOKUP(A275,мандатка!$B:$L,6,FALSE)</f>
        <v>#N/A</v>
      </c>
      <c r="B274" s="17" t="e">
        <f>VLOOKUP(B275,мандатка!$B:$L,6,FALSE)</f>
        <v>#N/A</v>
      </c>
      <c r="C274" s="17" t="e">
        <f>VLOOKUP(C275,мандатка!$B:$L,6,FALSE)</f>
        <v>#N/A</v>
      </c>
      <c r="D274" s="17" t="e">
        <f>VLOOKUP(D275,мандатка!$B:$L,6,FALSE)</f>
        <v>#N/A</v>
      </c>
    </row>
    <row r="275" spans="1:4" ht="135.75">
      <c r="A275" s="18">
        <v>327</v>
      </c>
      <c r="B275" s="18">
        <v>328</v>
      </c>
      <c r="C275" s="18">
        <v>727</v>
      </c>
      <c r="D275" s="18">
        <v>728</v>
      </c>
    </row>
    <row r="276" spans="1:4" ht="24">
      <c r="A276" s="16" t="e">
        <f>VLOOKUP(A275,мандатка!$B:$L,3,FALSE)</f>
        <v>#N/A</v>
      </c>
      <c r="B276" s="16" t="e">
        <f>VLOOKUP(B275,мандатка!$B:$L,3,FALSE)</f>
        <v>#N/A</v>
      </c>
      <c r="C276" s="16" t="e">
        <f>VLOOKUP(C275,мандатка!$B:$L,3,FALSE)</f>
        <v>#N/A</v>
      </c>
      <c r="D276" s="16" t="e">
        <f>VLOOKUP(D275,мандатка!$B:$L,3,FALSE)</f>
        <v>#N/A</v>
      </c>
    </row>
    <row r="277" spans="1:4" ht="24">
      <c r="A277" s="17" t="e">
        <f>VLOOKUP(A278,мандатка!$B:$L,6,FALSE)</f>
        <v>#N/A</v>
      </c>
      <c r="B277" s="17" t="e">
        <f>VLOOKUP(B278,мандатка!$B:$L,6,FALSE)</f>
        <v>#N/A</v>
      </c>
      <c r="C277" s="17" t="e">
        <f>VLOOKUP(C278,мандатка!$B:$L,6,FALSE)</f>
        <v>#N/A</v>
      </c>
      <c r="D277" s="17" t="e">
        <f>VLOOKUP(D278,мандатка!$B:$L,6,FALSE)</f>
        <v>#N/A</v>
      </c>
    </row>
    <row r="278" spans="1:4" ht="135.75">
      <c r="A278" s="18">
        <v>331</v>
      </c>
      <c r="B278" s="18">
        <v>332</v>
      </c>
      <c r="C278" s="18">
        <v>731</v>
      </c>
      <c r="D278" s="18">
        <v>732</v>
      </c>
    </row>
    <row r="279" spans="1:4" ht="24">
      <c r="A279" s="16" t="e">
        <f>VLOOKUP(A278,мандатка!$B:$L,3,FALSE)</f>
        <v>#N/A</v>
      </c>
      <c r="B279" s="16" t="e">
        <f>VLOOKUP(B278,мандатка!$B:$L,3,FALSE)</f>
        <v>#N/A</v>
      </c>
      <c r="C279" s="16" t="e">
        <f>VLOOKUP(C278,мандатка!$B:$L,3,FALSE)</f>
        <v>#N/A</v>
      </c>
      <c r="D279" s="16" t="e">
        <f>VLOOKUP(D278,мандатка!$B:$L,3,FALSE)</f>
        <v>#N/A</v>
      </c>
    </row>
    <row r="280" spans="1:4" ht="24">
      <c r="A280" s="17" t="e">
        <f>VLOOKUP(A281,мандатка!$B:$L,6,FALSE)</f>
        <v>#N/A</v>
      </c>
      <c r="B280" s="17" t="e">
        <f>VLOOKUP(B281,мандатка!$B:$L,6,FALSE)</f>
        <v>#N/A</v>
      </c>
      <c r="C280" s="17" t="e">
        <f>VLOOKUP(C281,мандатка!$B:$L,6,FALSE)</f>
        <v>#N/A</v>
      </c>
      <c r="D280" s="17" t="e">
        <f>VLOOKUP(D281,мандатка!$B:$L,6,FALSE)</f>
        <v>#N/A</v>
      </c>
    </row>
    <row r="281" spans="1:4" ht="135.75">
      <c r="A281" s="18">
        <v>333</v>
      </c>
      <c r="B281" s="18">
        <v>334</v>
      </c>
      <c r="C281" s="18">
        <v>733</v>
      </c>
      <c r="D281" s="18">
        <v>734</v>
      </c>
    </row>
    <row r="282" spans="1:4" ht="24">
      <c r="A282" s="16" t="e">
        <f>VLOOKUP(A281,мандатка!$B:$L,3,FALSE)</f>
        <v>#N/A</v>
      </c>
      <c r="B282" s="16" t="e">
        <f>VLOOKUP(B281,мандатка!$B:$L,3,FALSE)</f>
        <v>#N/A</v>
      </c>
      <c r="C282" s="16" t="e">
        <f>VLOOKUP(C281,мандатка!$B:$L,3,FALSE)</f>
        <v>#N/A</v>
      </c>
      <c r="D282" s="16" t="e">
        <f>VLOOKUP(D281,мандатка!$B:$L,3,FALSE)</f>
        <v>#N/A</v>
      </c>
    </row>
    <row r="283" spans="1:4" ht="24">
      <c r="A283" s="17" t="e">
        <f>VLOOKUP(A284,мандатка!$B:$L,6,FALSE)</f>
        <v>#N/A</v>
      </c>
      <c r="B283" s="17" t="e">
        <f>VLOOKUP(B284,мандатка!$B:$L,6,FALSE)</f>
        <v>#N/A</v>
      </c>
      <c r="C283" s="17" t="e">
        <f>VLOOKUP(C284,мандатка!$B:$L,6,FALSE)</f>
        <v>#N/A</v>
      </c>
      <c r="D283" s="17" t="e">
        <f>VLOOKUP(D284,мандатка!$B:$L,6,FALSE)</f>
        <v>#N/A</v>
      </c>
    </row>
    <row r="284" spans="1:4" ht="135.75">
      <c r="A284" s="18">
        <v>335</v>
      </c>
      <c r="B284" s="18">
        <v>336</v>
      </c>
      <c r="C284" s="18">
        <v>735</v>
      </c>
      <c r="D284" s="18">
        <v>736</v>
      </c>
    </row>
    <row r="285" spans="1:4" ht="24">
      <c r="A285" s="16" t="e">
        <f>VLOOKUP(A284,мандатка!$B:$L,3,FALSE)</f>
        <v>#N/A</v>
      </c>
      <c r="B285" s="16" t="e">
        <f>VLOOKUP(B284,мандатка!$B:$L,3,FALSE)</f>
        <v>#N/A</v>
      </c>
      <c r="C285" s="16" t="e">
        <f>VLOOKUP(C284,мандатка!$B:$L,3,FALSE)</f>
        <v>#N/A</v>
      </c>
      <c r="D285" s="16" t="e">
        <f>VLOOKUP(D284,мандатка!$B:$L,3,FALSE)</f>
        <v>#N/A</v>
      </c>
    </row>
    <row r="286" spans="1:4" ht="24">
      <c r="A286" s="17" t="e">
        <f>VLOOKUP(A287,мандатка!$B:$L,6,FALSE)</f>
        <v>#N/A</v>
      </c>
      <c r="B286" s="17" t="e">
        <f>VLOOKUP(B287,мандатка!$B:$L,6,FALSE)</f>
        <v>#N/A</v>
      </c>
      <c r="C286" s="17" t="e">
        <f>VLOOKUP(C287,мандатка!$B:$L,6,FALSE)</f>
        <v>#N/A</v>
      </c>
      <c r="D286" s="17" t="e">
        <f>VLOOKUP(D287,мандатка!$B:$L,6,FALSE)</f>
        <v>#N/A</v>
      </c>
    </row>
    <row r="287" spans="1:4" ht="135.75">
      <c r="A287" s="18">
        <v>337</v>
      </c>
      <c r="B287" s="18">
        <v>338</v>
      </c>
      <c r="C287" s="18">
        <v>737</v>
      </c>
      <c r="D287" s="18">
        <v>738</v>
      </c>
    </row>
    <row r="288" spans="1:4" ht="24">
      <c r="A288" s="16" t="e">
        <f>VLOOKUP(A287,мандатка!$B:$L,3,FALSE)</f>
        <v>#N/A</v>
      </c>
      <c r="B288" s="16" t="e">
        <f>VLOOKUP(B287,мандатка!$B:$L,3,FALSE)</f>
        <v>#N/A</v>
      </c>
      <c r="C288" s="16" t="e">
        <f>VLOOKUP(C287,мандатка!$B:$L,3,FALSE)</f>
        <v>#N/A</v>
      </c>
      <c r="D288" s="16" t="e">
        <f>VLOOKUP(D287,мандатка!$B:$L,3,FALSE)</f>
        <v>#N/A</v>
      </c>
    </row>
    <row r="289" spans="1:4" ht="24">
      <c r="A289" s="17" t="e">
        <f>VLOOKUP(A290,мандатка!$B:$L,6,FALSE)</f>
        <v>#N/A</v>
      </c>
      <c r="B289" s="17" t="e">
        <f>VLOOKUP(B290,мандатка!$B:$L,6,FALSE)</f>
        <v>#N/A</v>
      </c>
      <c r="C289" s="17" t="e">
        <f>VLOOKUP(C290,мандатка!$B:$L,6,FALSE)</f>
        <v>#N/A</v>
      </c>
      <c r="D289" s="17" t="e">
        <f>VLOOKUP(D290,мандатка!$B:$L,6,FALSE)</f>
        <v>#N/A</v>
      </c>
    </row>
    <row r="290" spans="1:4" ht="135.75">
      <c r="A290" s="18">
        <v>341</v>
      </c>
      <c r="B290" s="18">
        <v>342</v>
      </c>
      <c r="C290" s="18">
        <v>741</v>
      </c>
      <c r="D290" s="18">
        <v>742</v>
      </c>
    </row>
    <row r="291" spans="1:4" ht="24">
      <c r="A291" s="16" t="e">
        <f>VLOOKUP(A290,мандатка!$B:$L,3,FALSE)</f>
        <v>#N/A</v>
      </c>
      <c r="B291" s="16" t="e">
        <f>VLOOKUP(B290,мандатка!$B:$L,3,FALSE)</f>
        <v>#N/A</v>
      </c>
      <c r="C291" s="16" t="e">
        <f>VLOOKUP(C290,мандатка!$B:$L,3,FALSE)</f>
        <v>#N/A</v>
      </c>
      <c r="D291" s="16" t="e">
        <f>VLOOKUP(D290,мандатка!$B:$L,3,FALSE)</f>
        <v>#N/A</v>
      </c>
    </row>
    <row r="292" spans="1:4" ht="24">
      <c r="A292" s="17" t="e">
        <f>VLOOKUP(A293,мандатка!$B:$L,6,FALSE)</f>
        <v>#N/A</v>
      </c>
      <c r="B292" s="17" t="e">
        <f>VLOOKUP(B293,мандатка!$B:$L,6,FALSE)</f>
        <v>#N/A</v>
      </c>
      <c r="C292" s="17" t="e">
        <f>VLOOKUP(C293,мандатка!$B:$L,6,FALSE)</f>
        <v>#N/A</v>
      </c>
      <c r="D292" s="17" t="e">
        <f>VLOOKUP(D293,мандатка!$B:$L,6,FALSE)</f>
        <v>#N/A</v>
      </c>
    </row>
    <row r="293" spans="1:4" ht="135.75">
      <c r="A293" s="18">
        <v>343</v>
      </c>
      <c r="B293" s="18">
        <v>344</v>
      </c>
      <c r="C293" s="18">
        <v>743</v>
      </c>
      <c r="D293" s="18">
        <v>744</v>
      </c>
    </row>
    <row r="294" spans="1:4" ht="24">
      <c r="A294" s="16" t="e">
        <f>VLOOKUP(A293,мандатка!$B:$L,3,FALSE)</f>
        <v>#N/A</v>
      </c>
      <c r="B294" s="16" t="e">
        <f>VLOOKUP(B293,мандатка!$B:$L,3,FALSE)</f>
        <v>#N/A</v>
      </c>
      <c r="C294" s="16" t="e">
        <f>VLOOKUP(C293,мандатка!$B:$L,3,FALSE)</f>
        <v>#N/A</v>
      </c>
      <c r="D294" s="16" t="e">
        <f>VLOOKUP(D293,мандатка!$B:$L,3,FALSE)</f>
        <v>#N/A</v>
      </c>
    </row>
    <row r="295" spans="1:4" ht="24">
      <c r="A295" s="17" t="e">
        <f>VLOOKUP(A296,мандатка!$B:$L,6,FALSE)</f>
        <v>#N/A</v>
      </c>
      <c r="B295" s="17" t="e">
        <f>VLOOKUP(B296,мандатка!$B:$L,6,FALSE)</f>
        <v>#N/A</v>
      </c>
      <c r="C295" s="17" t="e">
        <f>VLOOKUP(C296,мандатка!$B:$L,6,FALSE)</f>
        <v>#N/A</v>
      </c>
      <c r="D295" s="17" t="e">
        <f>VLOOKUP(D296,мандатка!$B:$L,6,FALSE)</f>
        <v>#N/A</v>
      </c>
    </row>
    <row r="296" spans="1:4" ht="135.75">
      <c r="A296" s="18">
        <v>345</v>
      </c>
      <c r="B296" s="18">
        <v>346</v>
      </c>
      <c r="C296" s="18">
        <v>745</v>
      </c>
      <c r="D296" s="18">
        <v>746</v>
      </c>
    </row>
    <row r="297" spans="1:4" ht="24">
      <c r="A297" s="16" t="e">
        <f>VLOOKUP(A296,мандатка!$B:$L,3,FALSE)</f>
        <v>#N/A</v>
      </c>
      <c r="B297" s="16" t="e">
        <f>VLOOKUP(B296,мандатка!$B:$L,3,FALSE)</f>
        <v>#N/A</v>
      </c>
      <c r="C297" s="16" t="e">
        <f>VLOOKUP(C296,мандатка!$B:$L,3,FALSE)</f>
        <v>#N/A</v>
      </c>
      <c r="D297" s="16" t="e">
        <f>VLOOKUP(D296,мандатка!$B:$L,3,FALSE)</f>
        <v>#N/A</v>
      </c>
    </row>
    <row r="298" spans="1:4" ht="24">
      <c r="A298" s="17" t="e">
        <f>VLOOKUP(A299,мандатка!$B:$L,6,FALSE)</f>
        <v>#N/A</v>
      </c>
      <c r="B298" s="17" t="e">
        <f>VLOOKUP(B299,мандатка!$B:$L,6,FALSE)</f>
        <v>#N/A</v>
      </c>
      <c r="C298" s="17" t="e">
        <f>VLOOKUP(C299,мандатка!$B:$L,6,FALSE)</f>
        <v>#N/A</v>
      </c>
      <c r="D298" s="17" t="e">
        <f>VLOOKUP(D299,мандатка!$B:$L,6,FALSE)</f>
        <v>#N/A</v>
      </c>
    </row>
    <row r="299" spans="1:4" ht="135.75">
      <c r="A299" s="18">
        <v>347</v>
      </c>
      <c r="B299" s="18">
        <v>348</v>
      </c>
      <c r="C299" s="18">
        <v>747</v>
      </c>
      <c r="D299" s="18">
        <v>748</v>
      </c>
    </row>
    <row r="300" spans="1:4" ht="24">
      <c r="A300" s="16" t="e">
        <f>VLOOKUP(A299,мандатка!$B:$L,3,FALSE)</f>
        <v>#N/A</v>
      </c>
      <c r="B300" s="16" t="e">
        <f>VLOOKUP(B299,мандатка!$B:$L,3,FALSE)</f>
        <v>#N/A</v>
      </c>
      <c r="C300" s="16" t="e">
        <f>VLOOKUP(C299,мандатка!$B:$L,3,FALSE)</f>
        <v>#N/A</v>
      </c>
      <c r="D300" s="16" t="e">
        <f>VLOOKUP(D299,мандатка!$B:$L,3,FALSE)</f>
        <v>#N/A</v>
      </c>
    </row>
    <row r="301" spans="1:4" ht="24">
      <c r="A301" s="17" t="e">
        <f>VLOOKUP(A302,мандатка!$B:$L,6,FALSE)</f>
        <v>#N/A</v>
      </c>
      <c r="B301" s="17" t="e">
        <f>VLOOKUP(B302,мандатка!$B:$L,6,FALSE)</f>
        <v>#N/A</v>
      </c>
      <c r="C301" s="17" t="e">
        <f>VLOOKUP(C302,мандатка!$B:$L,6,FALSE)</f>
        <v>#N/A</v>
      </c>
      <c r="D301" s="17" t="e">
        <f>VLOOKUP(D302,мандатка!$B:$L,6,FALSE)</f>
        <v>#N/A</v>
      </c>
    </row>
    <row r="302" spans="1:4" ht="135.75">
      <c r="A302" s="18">
        <v>351</v>
      </c>
      <c r="B302" s="18">
        <v>352</v>
      </c>
      <c r="C302" s="18">
        <v>751</v>
      </c>
      <c r="D302" s="18">
        <v>752</v>
      </c>
    </row>
    <row r="303" spans="1:4" ht="24">
      <c r="A303" s="16" t="e">
        <f>VLOOKUP(A302,мандатка!$B:$L,3,FALSE)</f>
        <v>#N/A</v>
      </c>
      <c r="B303" s="16" t="e">
        <f>VLOOKUP(B302,мандатка!$B:$L,3,FALSE)</f>
        <v>#N/A</v>
      </c>
      <c r="C303" s="16" t="e">
        <f>VLOOKUP(C302,мандатка!$B:$L,3,FALSE)</f>
        <v>#N/A</v>
      </c>
      <c r="D303" s="16" t="e">
        <f>VLOOKUP(D302,мандатка!$B:$L,3,FALSE)</f>
        <v>#N/A</v>
      </c>
    </row>
    <row r="304" spans="1:4" ht="24">
      <c r="A304" s="17" t="e">
        <f>VLOOKUP(A305,мандатка!$B:$L,6,FALSE)</f>
        <v>#N/A</v>
      </c>
      <c r="B304" s="17" t="e">
        <f>VLOOKUP(B305,мандатка!$B:$L,6,FALSE)</f>
        <v>#N/A</v>
      </c>
      <c r="C304" s="17" t="e">
        <f>VLOOKUP(C305,мандатка!$B:$L,6,FALSE)</f>
        <v>#N/A</v>
      </c>
      <c r="D304" s="17" t="e">
        <f>VLOOKUP(D305,мандатка!$B:$L,6,FALSE)</f>
        <v>#N/A</v>
      </c>
    </row>
    <row r="305" spans="1:4" ht="135.75">
      <c r="A305" s="18">
        <v>353</v>
      </c>
      <c r="B305" s="18">
        <v>354</v>
      </c>
      <c r="C305" s="18">
        <v>753</v>
      </c>
      <c r="D305" s="18">
        <v>754</v>
      </c>
    </row>
    <row r="306" spans="1:4" ht="24">
      <c r="A306" s="16" t="e">
        <f>VLOOKUP(A305,мандатка!$B:$L,3,FALSE)</f>
        <v>#N/A</v>
      </c>
      <c r="B306" s="16" t="e">
        <f>VLOOKUP(B305,мандатка!$B:$L,3,FALSE)</f>
        <v>#N/A</v>
      </c>
      <c r="C306" s="16" t="e">
        <f>VLOOKUP(C305,мандатка!$B:$L,3,FALSE)</f>
        <v>#N/A</v>
      </c>
      <c r="D306" s="16" t="e">
        <f>VLOOKUP(D305,мандатка!$B:$L,3,FALSE)</f>
        <v>#N/A</v>
      </c>
    </row>
    <row r="307" spans="1:4" ht="24">
      <c r="A307" s="17" t="e">
        <f>VLOOKUP(A308,мандатка!$B:$L,6,FALSE)</f>
        <v>#N/A</v>
      </c>
      <c r="B307" s="17" t="e">
        <f>VLOOKUP(B308,мандатка!$B:$L,6,FALSE)</f>
        <v>#N/A</v>
      </c>
      <c r="C307" s="17" t="e">
        <f>VLOOKUP(C308,мандатка!$B:$L,6,FALSE)</f>
        <v>#N/A</v>
      </c>
      <c r="D307" s="17" t="e">
        <f>VLOOKUP(D308,мандатка!$B:$L,6,FALSE)</f>
        <v>#N/A</v>
      </c>
    </row>
    <row r="308" spans="1:4" ht="135.75">
      <c r="A308" s="18">
        <v>355</v>
      </c>
      <c r="B308" s="18">
        <v>356</v>
      </c>
      <c r="C308" s="18">
        <v>755</v>
      </c>
      <c r="D308" s="18">
        <v>756</v>
      </c>
    </row>
    <row r="309" spans="1:4" ht="24">
      <c r="A309" s="16" t="e">
        <f>VLOOKUP(A308,мандатка!$B:$L,3,FALSE)</f>
        <v>#N/A</v>
      </c>
      <c r="B309" s="16" t="e">
        <f>VLOOKUP(B308,мандатка!$B:$L,3,FALSE)</f>
        <v>#N/A</v>
      </c>
      <c r="C309" s="16" t="e">
        <f>VLOOKUP(C308,мандатка!$B:$L,3,FALSE)</f>
        <v>#N/A</v>
      </c>
      <c r="D309" s="16" t="e">
        <f>VLOOKUP(D308,мандатка!$B:$L,3,FALSE)</f>
        <v>#N/A</v>
      </c>
    </row>
    <row r="310" spans="1:4" ht="24">
      <c r="A310" s="17" t="e">
        <f>VLOOKUP(A311,мандатка!$B:$L,6,FALSE)</f>
        <v>#N/A</v>
      </c>
      <c r="B310" s="17" t="e">
        <f>VLOOKUP(B311,мандатка!$B:$L,6,FALSE)</f>
        <v>#N/A</v>
      </c>
      <c r="C310" s="17" t="e">
        <f>VLOOKUP(C311,мандатка!$B:$L,6,FALSE)</f>
        <v>#N/A</v>
      </c>
      <c r="D310" s="17" t="e">
        <f>VLOOKUP(D311,мандатка!$B:$L,6,FALSE)</f>
        <v>#N/A</v>
      </c>
    </row>
    <row r="311" spans="1:4" ht="135.75">
      <c r="A311" s="18">
        <v>357</v>
      </c>
      <c r="B311" s="18">
        <v>358</v>
      </c>
      <c r="C311" s="18">
        <v>757</v>
      </c>
      <c r="D311" s="18">
        <v>758</v>
      </c>
    </row>
    <row r="312" spans="1:4" ht="24">
      <c r="A312" s="16" t="e">
        <f>VLOOKUP(A311,мандатка!$B:$L,3,FALSE)</f>
        <v>#N/A</v>
      </c>
      <c r="B312" s="16" t="e">
        <f>VLOOKUP(B311,мандатка!$B:$L,3,FALSE)</f>
        <v>#N/A</v>
      </c>
      <c r="C312" s="16" t="e">
        <f>VLOOKUP(C311,мандатка!$B:$L,3,FALSE)</f>
        <v>#N/A</v>
      </c>
      <c r="D312" s="16" t="e">
        <f>VLOOKUP(D311,мандатка!$B:$L,3,FALSE)</f>
        <v>#N/A</v>
      </c>
    </row>
    <row r="313" spans="1:4" ht="24">
      <c r="A313" s="17" t="e">
        <f>VLOOKUP(A314,мандатка!$B:$L,6,FALSE)</f>
        <v>#N/A</v>
      </c>
      <c r="B313" s="17" t="e">
        <f>VLOOKUP(B314,мандатка!$B:$L,6,FALSE)</f>
        <v>#N/A</v>
      </c>
      <c r="C313" s="17" t="e">
        <f>VLOOKUP(C314,мандатка!$B:$L,6,FALSE)</f>
        <v>#N/A</v>
      </c>
      <c r="D313" s="17" t="e">
        <f>VLOOKUP(D314,мандатка!$B:$L,6,FALSE)</f>
        <v>#N/A</v>
      </c>
    </row>
    <row r="314" spans="1:4" ht="135.75">
      <c r="A314" s="18">
        <v>361</v>
      </c>
      <c r="B314" s="18">
        <v>362</v>
      </c>
      <c r="C314" s="18">
        <v>761</v>
      </c>
      <c r="D314" s="18">
        <v>762</v>
      </c>
    </row>
    <row r="315" spans="1:4" ht="24">
      <c r="A315" s="16" t="e">
        <f>VLOOKUP(A314,мандатка!$B:$L,3,FALSE)</f>
        <v>#N/A</v>
      </c>
      <c r="B315" s="16" t="e">
        <f>VLOOKUP(B314,мандатка!$B:$L,3,FALSE)</f>
        <v>#N/A</v>
      </c>
      <c r="C315" s="16" t="e">
        <f>VLOOKUP(C314,мандатка!$B:$L,3,FALSE)</f>
        <v>#N/A</v>
      </c>
      <c r="D315" s="16" t="e">
        <f>VLOOKUP(D314,мандатка!$B:$L,3,FALSE)</f>
        <v>#N/A</v>
      </c>
    </row>
    <row r="316" spans="1:4" ht="24">
      <c r="A316" s="17" t="e">
        <f>VLOOKUP(A317,мандатка!$B:$L,6,FALSE)</f>
        <v>#N/A</v>
      </c>
      <c r="B316" s="17" t="e">
        <f>VLOOKUP(B317,мандатка!$B:$L,6,FALSE)</f>
        <v>#N/A</v>
      </c>
      <c r="C316" s="17" t="e">
        <f>VLOOKUP(C317,мандатка!$B:$L,6,FALSE)</f>
        <v>#N/A</v>
      </c>
      <c r="D316" s="17" t="e">
        <f>VLOOKUP(D317,мандатка!$B:$L,6,FALSE)</f>
        <v>#N/A</v>
      </c>
    </row>
    <row r="317" spans="1:4" ht="135.75">
      <c r="A317" s="18">
        <v>363</v>
      </c>
      <c r="B317" s="18">
        <v>364</v>
      </c>
      <c r="C317" s="18">
        <v>763</v>
      </c>
      <c r="D317" s="18">
        <v>764</v>
      </c>
    </row>
    <row r="318" spans="1:4" ht="24">
      <c r="A318" s="16" t="e">
        <f>VLOOKUP(A317,мандатка!$B:$L,3,FALSE)</f>
        <v>#N/A</v>
      </c>
      <c r="B318" s="16" t="e">
        <f>VLOOKUP(B317,мандатка!$B:$L,3,FALSE)</f>
        <v>#N/A</v>
      </c>
      <c r="C318" s="16" t="e">
        <f>VLOOKUP(C317,мандатка!$B:$L,3,FALSE)</f>
        <v>#N/A</v>
      </c>
      <c r="D318" s="16" t="e">
        <f>VLOOKUP(D317,мандатка!$B:$L,3,FALSE)</f>
        <v>#N/A</v>
      </c>
    </row>
    <row r="319" spans="1:4" ht="24">
      <c r="A319" s="17" t="e">
        <f>VLOOKUP(A320,мандатка!$B:$L,6,FALSE)</f>
        <v>#N/A</v>
      </c>
      <c r="B319" s="17" t="e">
        <f>VLOOKUP(B320,мандатка!$B:$L,6,FALSE)</f>
        <v>#N/A</v>
      </c>
      <c r="C319" s="17" t="e">
        <f>VLOOKUP(C320,мандатка!$B:$L,6,FALSE)</f>
        <v>#N/A</v>
      </c>
      <c r="D319" s="17" t="e">
        <f>VLOOKUP(D320,мандатка!$B:$L,6,FALSE)</f>
        <v>#N/A</v>
      </c>
    </row>
    <row r="320" spans="1:4" ht="135.75">
      <c r="A320" s="18">
        <v>365</v>
      </c>
      <c r="B320" s="18">
        <v>366</v>
      </c>
      <c r="C320" s="18">
        <v>765</v>
      </c>
      <c r="D320" s="18">
        <v>766</v>
      </c>
    </row>
    <row r="321" spans="1:4" ht="24">
      <c r="A321" s="16" t="e">
        <f>VLOOKUP(A320,мандатка!$B:$L,3,FALSE)</f>
        <v>#N/A</v>
      </c>
      <c r="B321" s="16" t="e">
        <f>VLOOKUP(B320,мандатка!$B:$L,3,FALSE)</f>
        <v>#N/A</v>
      </c>
      <c r="C321" s="16" t="e">
        <f>VLOOKUP(C320,мандатка!$B:$L,3,FALSE)</f>
        <v>#N/A</v>
      </c>
      <c r="D321" s="16" t="e">
        <f>VLOOKUP(D320,мандатка!$B:$L,3,FALSE)</f>
        <v>#N/A</v>
      </c>
    </row>
    <row r="322" spans="1:4" ht="24">
      <c r="A322" s="17" t="e">
        <f>VLOOKUP(A323,мандатка!$B:$L,6,FALSE)</f>
        <v>#N/A</v>
      </c>
      <c r="B322" s="17" t="e">
        <f>VLOOKUP(B323,мандатка!$B:$L,6,FALSE)</f>
        <v>#N/A</v>
      </c>
      <c r="C322" s="17" t="e">
        <f>VLOOKUP(C323,мандатка!$B:$L,6,FALSE)</f>
        <v>#N/A</v>
      </c>
      <c r="D322" s="17" t="e">
        <f>VLOOKUP(D323,мандатка!$B:$L,6,FALSE)</f>
        <v>#N/A</v>
      </c>
    </row>
    <row r="323" spans="1:4" ht="135.75">
      <c r="A323" s="18">
        <v>367</v>
      </c>
      <c r="B323" s="18">
        <v>368</v>
      </c>
      <c r="C323" s="18">
        <v>767</v>
      </c>
      <c r="D323" s="18">
        <v>768</v>
      </c>
    </row>
    <row r="324" spans="1:4" ht="24">
      <c r="A324" s="16" t="e">
        <f>VLOOKUP(A323,мандатка!$B:$L,3,FALSE)</f>
        <v>#N/A</v>
      </c>
      <c r="B324" s="16" t="e">
        <f>VLOOKUP(B323,мандатка!$B:$L,3,FALSE)</f>
        <v>#N/A</v>
      </c>
      <c r="C324" s="16" t="e">
        <f>VLOOKUP(C323,мандатка!$B:$L,3,FALSE)</f>
        <v>#N/A</v>
      </c>
      <c r="D324" s="16" t="e">
        <f>VLOOKUP(D323,мандатка!$B:$L,3,FALSE)</f>
        <v>#N/A</v>
      </c>
    </row>
    <row r="325" spans="1:4" ht="24">
      <c r="A325" s="17" t="e">
        <f>VLOOKUP(A326,мандатка!$B:$L,6,FALSE)</f>
        <v>#N/A</v>
      </c>
      <c r="B325" s="17" t="e">
        <f>VLOOKUP(B326,мандатка!$B:$L,6,FALSE)</f>
        <v>#N/A</v>
      </c>
      <c r="C325" s="17" t="e">
        <f>VLOOKUP(C326,мандатка!$B:$L,6,FALSE)</f>
        <v>#N/A</v>
      </c>
      <c r="D325" s="17" t="e">
        <f>VLOOKUP(D326,мандатка!$B:$L,6,FALSE)</f>
        <v>#N/A</v>
      </c>
    </row>
    <row r="326" spans="1:4" ht="135.75">
      <c r="A326" s="18">
        <v>371</v>
      </c>
      <c r="B326" s="18">
        <v>372</v>
      </c>
      <c r="C326" s="18">
        <v>771</v>
      </c>
      <c r="D326" s="18">
        <v>772</v>
      </c>
    </row>
    <row r="327" spans="1:4" ht="24">
      <c r="A327" s="16" t="e">
        <f>VLOOKUP(A326,мандатка!$B:$L,3,FALSE)</f>
        <v>#N/A</v>
      </c>
      <c r="B327" s="16" t="e">
        <f>VLOOKUP(B326,мандатка!$B:$L,3,FALSE)</f>
        <v>#N/A</v>
      </c>
      <c r="C327" s="16" t="e">
        <f>VLOOKUP(C326,мандатка!$B:$L,3,FALSE)</f>
        <v>#N/A</v>
      </c>
      <c r="D327" s="16" t="e">
        <f>VLOOKUP(D326,мандатка!$B:$L,3,FALSE)</f>
        <v>#N/A</v>
      </c>
    </row>
    <row r="328" spans="1:4" ht="24">
      <c r="A328" s="17" t="e">
        <f>VLOOKUP(A329,мандатка!$B:$L,6,FALSE)</f>
        <v>#N/A</v>
      </c>
      <c r="B328" s="17" t="e">
        <f>VLOOKUP(B329,мандатка!$B:$L,6,FALSE)</f>
        <v>#N/A</v>
      </c>
      <c r="C328" s="17" t="e">
        <f>VLOOKUP(C329,мандатка!$B:$L,6,FALSE)</f>
        <v>#N/A</v>
      </c>
      <c r="D328" s="17" t="e">
        <f>VLOOKUP(D329,мандатка!$B:$L,6,FALSE)</f>
        <v>#N/A</v>
      </c>
    </row>
    <row r="329" spans="1:4" ht="135.75">
      <c r="A329" s="18">
        <v>373</v>
      </c>
      <c r="B329" s="18">
        <v>374</v>
      </c>
      <c r="C329" s="18">
        <v>773</v>
      </c>
      <c r="D329" s="18">
        <v>774</v>
      </c>
    </row>
    <row r="330" spans="1:4" ht="24">
      <c r="A330" s="16" t="e">
        <f>VLOOKUP(A329,мандатка!$B:$L,3,FALSE)</f>
        <v>#N/A</v>
      </c>
      <c r="B330" s="16" t="e">
        <f>VLOOKUP(B329,мандатка!$B:$L,3,FALSE)</f>
        <v>#N/A</v>
      </c>
      <c r="C330" s="16" t="e">
        <f>VLOOKUP(C329,мандатка!$B:$L,3,FALSE)</f>
        <v>#N/A</v>
      </c>
      <c r="D330" s="16" t="e">
        <f>VLOOKUP(D329,мандатка!$B:$L,3,FALSE)</f>
        <v>#N/A</v>
      </c>
    </row>
    <row r="331" spans="1:4" ht="24">
      <c r="A331" s="17" t="e">
        <f>VLOOKUP(A332,мандатка!$B:$L,6,FALSE)</f>
        <v>#N/A</v>
      </c>
      <c r="B331" s="17" t="e">
        <f>VLOOKUP(B332,мандатка!$B:$L,6,FALSE)</f>
        <v>#N/A</v>
      </c>
      <c r="C331" s="17" t="e">
        <f>VLOOKUP(C332,мандатка!$B:$L,6,FALSE)</f>
        <v>#N/A</v>
      </c>
      <c r="D331" s="17" t="e">
        <f>VLOOKUP(D332,мандатка!$B:$L,6,FALSE)</f>
        <v>#N/A</v>
      </c>
    </row>
    <row r="332" spans="1:4" ht="135.75">
      <c r="A332" s="18">
        <v>375</v>
      </c>
      <c r="B332" s="18">
        <v>376</v>
      </c>
      <c r="C332" s="18">
        <v>775</v>
      </c>
      <c r="D332" s="18">
        <v>776</v>
      </c>
    </row>
    <row r="333" spans="1:4" ht="24">
      <c r="A333" s="16" t="e">
        <f>VLOOKUP(A332,мандатка!$B:$L,3,FALSE)</f>
        <v>#N/A</v>
      </c>
      <c r="B333" s="16" t="e">
        <f>VLOOKUP(B332,мандатка!$B:$L,3,FALSE)</f>
        <v>#N/A</v>
      </c>
      <c r="C333" s="16" t="e">
        <f>VLOOKUP(C332,мандатка!$B:$L,3,FALSE)</f>
        <v>#N/A</v>
      </c>
      <c r="D333" s="16" t="e">
        <f>VLOOKUP(D332,мандатка!$B:$L,3,FALSE)</f>
        <v>#N/A</v>
      </c>
    </row>
    <row r="334" spans="1:4" ht="24">
      <c r="A334" s="17" t="e">
        <f>VLOOKUP(A335,мандатка!$B:$L,6,FALSE)</f>
        <v>#N/A</v>
      </c>
      <c r="B334" s="17" t="e">
        <f>VLOOKUP(B335,мандатка!$B:$L,6,FALSE)</f>
        <v>#N/A</v>
      </c>
      <c r="C334" s="17" t="e">
        <f>VLOOKUP(C335,мандатка!$B:$L,6,FALSE)</f>
        <v>#N/A</v>
      </c>
      <c r="D334" s="17" t="e">
        <f>VLOOKUP(D335,мандатка!$B:$L,6,FALSE)</f>
        <v>#N/A</v>
      </c>
    </row>
    <row r="335" spans="1:4" ht="135.75">
      <c r="A335" s="18">
        <v>377</v>
      </c>
      <c r="B335" s="18">
        <v>378</v>
      </c>
      <c r="C335" s="18">
        <v>777</v>
      </c>
      <c r="D335" s="18">
        <v>778</v>
      </c>
    </row>
    <row r="336" spans="1:4" ht="24">
      <c r="A336" s="16" t="e">
        <f>VLOOKUP(A335,мандатка!$B:$L,3,FALSE)</f>
        <v>#N/A</v>
      </c>
      <c r="B336" s="16" t="e">
        <f>VLOOKUP(B335,мандатка!$B:$L,3,FALSE)</f>
        <v>#N/A</v>
      </c>
      <c r="C336" s="16" t="e">
        <f>VLOOKUP(C335,мандатка!$B:$L,3,FALSE)</f>
        <v>#N/A</v>
      </c>
      <c r="D336" s="16" t="e">
        <f>VLOOKUP(D335,мандатка!$B:$L,3,FALSE)</f>
        <v>#N/A</v>
      </c>
    </row>
    <row r="337" spans="1:4" ht="24">
      <c r="A337" s="17" t="e">
        <f>VLOOKUP(A338,мандатка!$B:$L,6,FALSE)</f>
        <v>#N/A</v>
      </c>
      <c r="B337" s="17" t="e">
        <f>VLOOKUP(B338,мандатка!$B:$L,6,FALSE)</f>
        <v>#N/A</v>
      </c>
      <c r="C337" s="17" t="e">
        <f>VLOOKUP(C338,мандатка!$B:$L,6,FALSE)</f>
        <v>#N/A</v>
      </c>
      <c r="D337" s="17" t="e">
        <f>VLOOKUP(D338,мандатка!$B:$L,6,FALSE)</f>
        <v>#N/A</v>
      </c>
    </row>
    <row r="338" spans="1:4" ht="135.75">
      <c r="A338" s="18">
        <v>381</v>
      </c>
      <c r="B338" s="18">
        <v>382</v>
      </c>
      <c r="C338" s="18">
        <v>781</v>
      </c>
      <c r="D338" s="18">
        <v>782</v>
      </c>
    </row>
    <row r="339" spans="1:4" ht="24">
      <c r="A339" s="16" t="e">
        <f>VLOOKUP(A338,мандатка!$B:$L,3,FALSE)</f>
        <v>#N/A</v>
      </c>
      <c r="B339" s="16" t="e">
        <f>VLOOKUP(B338,мандатка!$B:$L,3,FALSE)</f>
        <v>#N/A</v>
      </c>
      <c r="C339" s="16" t="e">
        <f>VLOOKUP(C338,мандатка!$B:$L,3,FALSE)</f>
        <v>#N/A</v>
      </c>
      <c r="D339" s="16" t="e">
        <f>VLOOKUP(D338,мандатка!$B:$L,3,FALSE)</f>
        <v>#N/A</v>
      </c>
    </row>
    <row r="340" spans="1:4" ht="24">
      <c r="A340" s="17" t="e">
        <f>VLOOKUP(A341,мандатка!$B:$L,6,FALSE)</f>
        <v>#N/A</v>
      </c>
      <c r="B340" s="17" t="e">
        <f>VLOOKUP(B341,мандатка!$B:$L,6,FALSE)</f>
        <v>#N/A</v>
      </c>
      <c r="C340" s="17" t="e">
        <f>VLOOKUP(C341,мандатка!$B:$L,6,FALSE)</f>
        <v>#N/A</v>
      </c>
      <c r="D340" s="17" t="e">
        <f>VLOOKUP(D341,мандатка!$B:$L,6,FALSE)</f>
        <v>#N/A</v>
      </c>
    </row>
    <row r="341" spans="1:4" ht="135.75">
      <c r="A341" s="18">
        <v>383</v>
      </c>
      <c r="B341" s="18">
        <v>384</v>
      </c>
      <c r="C341" s="18">
        <v>783</v>
      </c>
      <c r="D341" s="18">
        <v>784</v>
      </c>
    </row>
    <row r="342" spans="1:4" ht="24">
      <c r="A342" s="16" t="e">
        <f>VLOOKUP(A341,мандатка!$B:$L,3,FALSE)</f>
        <v>#N/A</v>
      </c>
      <c r="B342" s="16" t="e">
        <f>VLOOKUP(B341,мандатка!$B:$L,3,FALSE)</f>
        <v>#N/A</v>
      </c>
      <c r="C342" s="16" t="e">
        <f>VLOOKUP(C341,мандатка!$B:$L,3,FALSE)</f>
        <v>#N/A</v>
      </c>
      <c r="D342" s="16" t="e">
        <f>VLOOKUP(D341,мандатка!$B:$L,3,FALSE)</f>
        <v>#N/A</v>
      </c>
    </row>
    <row r="343" spans="1:4" ht="24">
      <c r="A343" s="17" t="e">
        <f>VLOOKUP(A344,мандатка!$B:$L,6,FALSE)</f>
        <v>#N/A</v>
      </c>
      <c r="B343" s="17" t="e">
        <f>VLOOKUP(B344,мандатка!$B:$L,6,FALSE)</f>
        <v>#N/A</v>
      </c>
      <c r="C343" s="17" t="e">
        <f>VLOOKUP(C344,мандатка!$B:$L,6,FALSE)</f>
        <v>#N/A</v>
      </c>
      <c r="D343" s="17" t="e">
        <f>VLOOKUP(D344,мандатка!$B:$L,6,FALSE)</f>
        <v>#N/A</v>
      </c>
    </row>
    <row r="344" spans="1:4" ht="135.75">
      <c r="A344" s="18">
        <v>385</v>
      </c>
      <c r="B344" s="18">
        <v>386</v>
      </c>
      <c r="C344" s="18">
        <v>785</v>
      </c>
      <c r="D344" s="18">
        <v>786</v>
      </c>
    </row>
    <row r="345" spans="1:4" ht="24">
      <c r="A345" s="16" t="e">
        <f>VLOOKUP(A344,мандатка!$B:$L,3,FALSE)</f>
        <v>#N/A</v>
      </c>
      <c r="B345" s="16" t="e">
        <f>VLOOKUP(B344,мандатка!$B:$L,3,FALSE)</f>
        <v>#N/A</v>
      </c>
      <c r="C345" s="16" t="e">
        <f>VLOOKUP(C344,мандатка!$B:$L,3,FALSE)</f>
        <v>#N/A</v>
      </c>
      <c r="D345" s="16" t="e">
        <f>VLOOKUP(D344,мандатка!$B:$L,3,FALSE)</f>
        <v>#N/A</v>
      </c>
    </row>
    <row r="346" spans="1:4" ht="24">
      <c r="A346" s="17" t="e">
        <f>VLOOKUP(A347,мандатка!$B:$L,6,FALSE)</f>
        <v>#N/A</v>
      </c>
      <c r="B346" s="17" t="e">
        <f>VLOOKUP(B347,мандатка!$B:$L,6,FALSE)</f>
        <v>#N/A</v>
      </c>
      <c r="C346" s="17" t="e">
        <f>VLOOKUP(C347,мандатка!$B:$L,6,FALSE)</f>
        <v>#N/A</v>
      </c>
      <c r="D346" s="17" t="e">
        <f>VLOOKUP(D347,мандатка!$B:$L,6,FALSE)</f>
        <v>#N/A</v>
      </c>
    </row>
    <row r="347" spans="1:4" ht="135.75">
      <c r="A347" s="18">
        <v>387</v>
      </c>
      <c r="B347" s="18">
        <v>388</v>
      </c>
      <c r="C347" s="18">
        <v>787</v>
      </c>
      <c r="D347" s="18">
        <v>788</v>
      </c>
    </row>
    <row r="348" spans="1:4" ht="24">
      <c r="A348" s="16" t="e">
        <f>VLOOKUP(A347,мандатка!$B:$L,3,FALSE)</f>
        <v>#N/A</v>
      </c>
      <c r="B348" s="16" t="e">
        <f>VLOOKUP(B347,мандатка!$B:$L,3,FALSE)</f>
        <v>#N/A</v>
      </c>
      <c r="C348" s="16" t="e">
        <f>VLOOKUP(C347,мандатка!$B:$L,3,FALSE)</f>
        <v>#N/A</v>
      </c>
      <c r="D348" s="16" t="e">
        <f>VLOOKUP(D347,мандатка!$B:$L,3,FALSE)</f>
        <v>#N/A</v>
      </c>
    </row>
    <row r="349" spans="1:4" ht="24">
      <c r="A349" s="17" t="e">
        <f>VLOOKUP(A350,мандатка!$B:$L,6,FALSE)</f>
        <v>#N/A</v>
      </c>
      <c r="B349" s="17" t="e">
        <f>VLOOKUP(B350,мандатка!$B:$L,6,FALSE)</f>
        <v>#N/A</v>
      </c>
      <c r="C349" s="17" t="e">
        <f>VLOOKUP(C350,мандатка!$B:$L,6,FALSE)</f>
        <v>#N/A</v>
      </c>
      <c r="D349" s="17" t="e">
        <f>VLOOKUP(D350,мандатка!$B:$L,6,FALSE)</f>
        <v>#N/A</v>
      </c>
    </row>
    <row r="350" spans="1:4" ht="135.75">
      <c r="A350" s="18">
        <v>391</v>
      </c>
      <c r="B350" s="18">
        <v>392</v>
      </c>
      <c r="C350" s="18">
        <v>791</v>
      </c>
      <c r="D350" s="18">
        <v>792</v>
      </c>
    </row>
    <row r="351" spans="1:4" ht="24">
      <c r="A351" s="16" t="e">
        <f>VLOOKUP(A350,мандатка!$B:$L,3,FALSE)</f>
        <v>#N/A</v>
      </c>
      <c r="B351" s="16" t="e">
        <f>VLOOKUP(B350,мандатка!$B:$L,3,FALSE)</f>
        <v>#N/A</v>
      </c>
      <c r="C351" s="16" t="e">
        <f>VLOOKUP(C350,мандатка!$B:$L,3,FALSE)</f>
        <v>#N/A</v>
      </c>
      <c r="D351" s="16" t="e">
        <f>VLOOKUP(D350,мандатка!$B:$L,3,FALSE)</f>
        <v>#N/A</v>
      </c>
    </row>
    <row r="352" spans="1:4" ht="24">
      <c r="A352" s="17" t="e">
        <f>VLOOKUP(A353,мандатка!$B:$L,6,FALSE)</f>
        <v>#N/A</v>
      </c>
      <c r="B352" s="17" t="e">
        <f>VLOOKUP(B353,мандатка!$B:$L,6,FALSE)</f>
        <v>#N/A</v>
      </c>
      <c r="C352" s="17" t="e">
        <f>VLOOKUP(C353,мандатка!$B:$L,6,FALSE)</f>
        <v>#N/A</v>
      </c>
      <c r="D352" s="17" t="e">
        <f>VLOOKUP(D353,мандатка!$B:$L,6,FALSE)</f>
        <v>#N/A</v>
      </c>
    </row>
    <row r="353" spans="1:4" ht="135.75">
      <c r="A353" s="18">
        <v>393</v>
      </c>
      <c r="B353" s="18">
        <v>394</v>
      </c>
      <c r="C353" s="18">
        <v>793</v>
      </c>
      <c r="D353" s="18">
        <v>794</v>
      </c>
    </row>
    <row r="354" spans="1:4" ht="24">
      <c r="A354" s="16" t="e">
        <f>VLOOKUP(A353,мандатка!$B:$L,3,FALSE)</f>
        <v>#N/A</v>
      </c>
      <c r="B354" s="16" t="e">
        <f>VLOOKUP(B353,мандатка!$B:$L,3,FALSE)</f>
        <v>#N/A</v>
      </c>
      <c r="C354" s="16" t="e">
        <f>VLOOKUP(C353,мандатка!$B:$L,3,FALSE)</f>
        <v>#N/A</v>
      </c>
      <c r="D354" s="16" t="e">
        <f>VLOOKUP(D353,мандатка!$B:$L,3,FALSE)</f>
        <v>#N/A</v>
      </c>
    </row>
    <row r="355" spans="1:4" ht="24">
      <c r="A355" s="17" t="e">
        <f>VLOOKUP(A356,мандатка!$B:$L,6,FALSE)</f>
        <v>#N/A</v>
      </c>
      <c r="B355" s="17" t="e">
        <f>VLOOKUP(B356,мандатка!$B:$L,6,FALSE)</f>
        <v>#N/A</v>
      </c>
      <c r="C355" s="17" t="e">
        <f>VLOOKUP(C356,мандатка!$B:$L,6,FALSE)</f>
        <v>#N/A</v>
      </c>
      <c r="D355" s="17" t="e">
        <f>VLOOKUP(D356,мандатка!$B:$L,6,FALSE)</f>
        <v>#N/A</v>
      </c>
    </row>
    <row r="356" spans="1:4" ht="135.75">
      <c r="A356" s="18">
        <v>395</v>
      </c>
      <c r="B356" s="18">
        <v>396</v>
      </c>
      <c r="C356" s="18">
        <v>795</v>
      </c>
      <c r="D356" s="18">
        <v>796</v>
      </c>
    </row>
    <row r="357" spans="1:4" ht="24">
      <c r="A357" s="16" t="e">
        <f>VLOOKUP(A356,мандатка!$B:$L,3,FALSE)</f>
        <v>#N/A</v>
      </c>
      <c r="B357" s="16" t="e">
        <f>VLOOKUP(B356,мандатка!$B:$L,3,FALSE)</f>
        <v>#N/A</v>
      </c>
      <c r="C357" s="16" t="e">
        <f>VLOOKUP(C356,мандатка!$B:$L,3,FALSE)</f>
        <v>#N/A</v>
      </c>
      <c r="D357" s="16" t="e">
        <f>VLOOKUP(D356,мандатка!$B:$L,3,FALSE)</f>
        <v>#N/A</v>
      </c>
    </row>
    <row r="358" spans="1:4" ht="24">
      <c r="A358" s="17" t="e">
        <f>VLOOKUP(A359,мандатка!$B:$L,6,FALSE)</f>
        <v>#N/A</v>
      </c>
      <c r="B358" s="17" t="e">
        <f>VLOOKUP(B359,мандатка!$B:$L,6,FALSE)</f>
        <v>#N/A</v>
      </c>
      <c r="C358" s="17" t="e">
        <f>VLOOKUP(C359,мандатка!$B:$L,6,FALSE)</f>
        <v>#N/A</v>
      </c>
      <c r="D358" s="17" t="e">
        <f>VLOOKUP(D359,мандатка!$B:$L,6,FALSE)</f>
        <v>#N/A</v>
      </c>
    </row>
    <row r="359" spans="1:4" ht="135.75">
      <c r="A359" s="18">
        <v>397</v>
      </c>
      <c r="B359" s="18">
        <v>398</v>
      </c>
      <c r="C359" s="18">
        <v>797</v>
      </c>
      <c r="D359" s="18">
        <v>798</v>
      </c>
    </row>
    <row r="360" spans="1:4" ht="24">
      <c r="A360" s="16" t="e">
        <f>VLOOKUP(A359,мандатка!$B:$L,3,FALSE)</f>
        <v>#N/A</v>
      </c>
      <c r="B360" s="16" t="e">
        <f>VLOOKUP(B359,мандатка!$B:$L,3,FALSE)</f>
        <v>#N/A</v>
      </c>
      <c r="C360" s="16" t="e">
        <f>VLOOKUP(C359,мандатка!$B:$L,3,FALSE)</f>
        <v>#N/A</v>
      </c>
      <c r="D360" s="16" t="e">
        <f>VLOOKUP(D359,мандатка!$B:$L,3,FALSE)</f>
        <v>#N/A</v>
      </c>
    </row>
    <row r="361" spans="1:4" ht="24">
      <c r="A361" s="17" t="e">
        <f>VLOOKUP(A362,мандатка!$B:$L,6,FALSE)</f>
        <v>#N/A</v>
      </c>
      <c r="B361" s="17" t="e">
        <f>VLOOKUP(B362,мандатка!$B:$L,6,FALSE)</f>
        <v>#N/A</v>
      </c>
      <c r="C361" s="17" t="e">
        <f>VLOOKUP(C362,мандатка!$B:$L,6,FALSE)</f>
        <v>#N/A</v>
      </c>
      <c r="D361" s="17" t="e">
        <f>VLOOKUP(D362,мандатка!$B:$L,6,FALSE)</f>
        <v>#N/A</v>
      </c>
    </row>
    <row r="362" spans="1:4" ht="135.75">
      <c r="A362" s="18">
        <v>401</v>
      </c>
      <c r="B362" s="18">
        <v>402</v>
      </c>
      <c r="C362" s="18">
        <v>801</v>
      </c>
      <c r="D362" s="18">
        <v>802</v>
      </c>
    </row>
    <row r="363" spans="1:4" ht="24">
      <c r="A363" s="16" t="e">
        <f>VLOOKUP(A362,мандатка!$B:$L,3,FALSE)</f>
        <v>#N/A</v>
      </c>
      <c r="B363" s="16" t="e">
        <f>VLOOKUP(B362,мандатка!$B:$L,3,FALSE)</f>
        <v>#N/A</v>
      </c>
      <c r="C363" s="16" t="e">
        <f>VLOOKUP(C362,мандатка!$B:$L,3,FALSE)</f>
        <v>#N/A</v>
      </c>
      <c r="D363" s="16" t="e">
        <f>VLOOKUP(D362,мандатка!$B:$L,3,FALSE)</f>
        <v>#N/A</v>
      </c>
    </row>
    <row r="364" spans="1:4" ht="24">
      <c r="A364" s="17" t="e">
        <f>VLOOKUP(A365,мандатка!$B:$L,6,FALSE)</f>
        <v>#N/A</v>
      </c>
      <c r="B364" s="17" t="e">
        <f>VLOOKUP(B365,мандатка!$B:$L,6,FALSE)</f>
        <v>#N/A</v>
      </c>
      <c r="C364" s="17" t="e">
        <f>VLOOKUP(C365,мандатка!$B:$L,6,FALSE)</f>
        <v>#N/A</v>
      </c>
      <c r="D364" s="17" t="e">
        <f>VLOOKUP(D365,мандатка!$B:$L,6,FALSE)</f>
        <v>#N/A</v>
      </c>
    </row>
    <row r="365" spans="1:4" ht="135.75">
      <c r="A365" s="18">
        <v>403</v>
      </c>
      <c r="B365" s="18">
        <v>404</v>
      </c>
      <c r="C365" s="18">
        <v>803</v>
      </c>
      <c r="D365" s="18">
        <v>804</v>
      </c>
    </row>
    <row r="366" spans="1:4" ht="24">
      <c r="A366" s="16" t="e">
        <f>VLOOKUP(A365,мандатка!$B:$L,3,FALSE)</f>
        <v>#N/A</v>
      </c>
      <c r="B366" s="16" t="e">
        <f>VLOOKUP(B365,мандатка!$B:$L,3,FALSE)</f>
        <v>#N/A</v>
      </c>
      <c r="C366" s="16" t="e">
        <f>VLOOKUP(C365,мандатка!$B:$L,3,FALSE)</f>
        <v>#N/A</v>
      </c>
      <c r="D366" s="16" t="e">
        <f>VLOOKUP(D365,мандатка!$B:$L,3,FALSE)</f>
        <v>#N/A</v>
      </c>
    </row>
    <row r="367" spans="1:4" ht="24">
      <c r="A367" s="17" t="e">
        <f>VLOOKUP(A368,мандатка!$B:$L,6,FALSE)</f>
        <v>#N/A</v>
      </c>
      <c r="B367" s="17" t="e">
        <f>VLOOKUP(B368,мандатка!$B:$L,6,FALSE)</f>
        <v>#N/A</v>
      </c>
      <c r="C367" s="17" t="e">
        <f>VLOOKUP(C368,мандатка!$B:$L,6,FALSE)</f>
        <v>#N/A</v>
      </c>
      <c r="D367" s="17" t="e">
        <f>VLOOKUP(D368,мандатка!$B:$L,6,FALSE)</f>
        <v>#N/A</v>
      </c>
    </row>
    <row r="368" spans="1:4" ht="135.75">
      <c r="A368" s="18">
        <v>405</v>
      </c>
      <c r="B368" s="18">
        <v>406</v>
      </c>
      <c r="C368" s="18">
        <v>805</v>
      </c>
      <c r="D368" s="18">
        <v>806</v>
      </c>
    </row>
    <row r="369" spans="1:4" ht="24">
      <c r="A369" s="16" t="e">
        <f>VLOOKUP(A368,мандатка!$B:$L,3,FALSE)</f>
        <v>#N/A</v>
      </c>
      <c r="B369" s="16" t="e">
        <f>VLOOKUP(B368,мандатка!$B:$L,3,FALSE)</f>
        <v>#N/A</v>
      </c>
      <c r="C369" s="16" t="e">
        <f>VLOOKUP(C368,мандатка!$B:$L,3,FALSE)</f>
        <v>#N/A</v>
      </c>
      <c r="D369" s="16" t="e">
        <f>VLOOKUP(D368,мандатка!$B:$L,3,FALSE)</f>
        <v>#N/A</v>
      </c>
    </row>
    <row r="370" spans="1:4" ht="24">
      <c r="A370" s="17" t="e">
        <f>VLOOKUP(A371,мандатка!$B:$L,6,FALSE)</f>
        <v>#N/A</v>
      </c>
      <c r="B370" s="17" t="e">
        <f>VLOOKUP(B371,мандатка!$B:$L,6,FALSE)</f>
        <v>#N/A</v>
      </c>
      <c r="C370" s="17" t="e">
        <f>VLOOKUP(C371,мандатка!$B:$L,6,FALSE)</f>
        <v>#N/A</v>
      </c>
      <c r="D370" s="17" t="e">
        <f>VLOOKUP(D371,мандатка!$B:$L,6,FALSE)</f>
        <v>#N/A</v>
      </c>
    </row>
    <row r="371" spans="1:4" ht="135.75">
      <c r="A371" s="18">
        <v>407</v>
      </c>
      <c r="B371" s="18">
        <v>408</v>
      </c>
      <c r="C371" s="18">
        <v>807</v>
      </c>
      <c r="D371" s="18">
        <v>808</v>
      </c>
    </row>
    <row r="372" spans="1:4" ht="24">
      <c r="A372" s="16" t="e">
        <f>VLOOKUP(A371,мандатка!$B:$L,3,FALSE)</f>
        <v>#N/A</v>
      </c>
      <c r="B372" s="16" t="e">
        <f>VLOOKUP(B371,мандатка!$B:$L,3,FALSE)</f>
        <v>#N/A</v>
      </c>
      <c r="C372" s="16" t="e">
        <f>VLOOKUP(C371,мандатка!$B:$L,3,FALSE)</f>
        <v>#N/A</v>
      </c>
      <c r="D372" s="16" t="e">
        <f>VLOOKUP(D371,мандатка!$B:$L,3,FALSE)</f>
        <v>#N/A</v>
      </c>
    </row>
    <row r="373" spans="1:4" ht="24">
      <c r="A373" s="17" t="e">
        <f>VLOOKUP(A374,мандатка!$B:$L,6,FALSE)</f>
        <v>#N/A</v>
      </c>
      <c r="B373" s="17" t="e">
        <f>VLOOKUP(B374,мандатка!$B:$L,6,FALSE)</f>
        <v>#N/A</v>
      </c>
      <c r="C373" s="17" t="e">
        <f>VLOOKUP(C374,мандатка!$B:$L,6,FALSE)</f>
        <v>#N/A</v>
      </c>
      <c r="D373" s="17" t="e">
        <f>VLOOKUP(D374,мандатка!$B:$L,6,FALSE)</f>
        <v>#N/A</v>
      </c>
    </row>
    <row r="374" spans="1:4" ht="135.75">
      <c r="A374" s="18">
        <v>411</v>
      </c>
      <c r="B374" s="18">
        <v>412</v>
      </c>
      <c r="C374" s="18">
        <v>811</v>
      </c>
      <c r="D374" s="18">
        <v>812</v>
      </c>
    </row>
    <row r="375" spans="1:4" ht="24">
      <c r="A375" s="16" t="e">
        <f>VLOOKUP(A374,мандатка!$B:$L,3,FALSE)</f>
        <v>#N/A</v>
      </c>
      <c r="B375" s="16" t="e">
        <f>VLOOKUP(B374,мандатка!$B:$L,3,FALSE)</f>
        <v>#N/A</v>
      </c>
      <c r="C375" s="16" t="e">
        <f>VLOOKUP(C374,мандатка!$B:$L,3,FALSE)</f>
        <v>#N/A</v>
      </c>
      <c r="D375" s="16" t="e">
        <f>VLOOKUP(D374,мандатка!$B:$L,3,FALSE)</f>
        <v>#N/A</v>
      </c>
    </row>
    <row r="376" spans="1:4" ht="24">
      <c r="A376" s="17" t="e">
        <f>VLOOKUP(A377,мандатка!$B:$L,6,FALSE)</f>
        <v>#N/A</v>
      </c>
      <c r="B376" s="17" t="e">
        <f>VLOOKUP(B377,мандатка!$B:$L,6,FALSE)</f>
        <v>#N/A</v>
      </c>
      <c r="C376" s="17" t="e">
        <f>VLOOKUP(C377,мандатка!$B:$L,6,FALSE)</f>
        <v>#N/A</v>
      </c>
      <c r="D376" s="17" t="e">
        <f>VLOOKUP(D377,мандатка!$B:$L,6,FALSE)</f>
        <v>#N/A</v>
      </c>
    </row>
    <row r="377" spans="1:4" ht="135.75">
      <c r="A377" s="18">
        <v>413</v>
      </c>
      <c r="B377" s="18">
        <v>414</v>
      </c>
      <c r="C377" s="18">
        <v>813</v>
      </c>
      <c r="D377" s="18">
        <v>814</v>
      </c>
    </row>
    <row r="378" spans="1:4" ht="24">
      <c r="A378" s="16" t="e">
        <f>VLOOKUP(A377,мандатка!$B:$L,3,FALSE)</f>
        <v>#N/A</v>
      </c>
      <c r="B378" s="16" t="e">
        <f>VLOOKUP(B377,мандатка!$B:$L,3,FALSE)</f>
        <v>#N/A</v>
      </c>
      <c r="C378" s="16" t="e">
        <f>VLOOKUP(C377,мандатка!$B:$L,3,FALSE)</f>
        <v>#N/A</v>
      </c>
      <c r="D378" s="16" t="e">
        <f>VLOOKUP(D377,мандатка!$B:$L,3,FALSE)</f>
        <v>#N/A</v>
      </c>
    </row>
    <row r="379" spans="1:4" ht="24">
      <c r="A379" s="17" t="e">
        <f>VLOOKUP(A380,мандатка!$B:$L,6,FALSE)</f>
        <v>#N/A</v>
      </c>
      <c r="B379" s="17" t="e">
        <f>VLOOKUP(B380,мандатка!$B:$L,6,FALSE)</f>
        <v>#N/A</v>
      </c>
      <c r="C379" s="17" t="e">
        <f>VLOOKUP(C380,мандатка!$B:$L,6,FALSE)</f>
        <v>#N/A</v>
      </c>
      <c r="D379" s="17" t="e">
        <f>VLOOKUP(D380,мандатка!$B:$L,6,FALSE)</f>
        <v>#N/A</v>
      </c>
    </row>
    <row r="380" spans="1:4" ht="135.75">
      <c r="A380" s="18">
        <v>415</v>
      </c>
      <c r="B380" s="18">
        <v>416</v>
      </c>
      <c r="C380" s="18">
        <v>815</v>
      </c>
      <c r="D380" s="18">
        <v>816</v>
      </c>
    </row>
    <row r="381" spans="1:4" ht="24">
      <c r="A381" s="16" t="e">
        <f>VLOOKUP(A380,мандатка!$B:$L,3,FALSE)</f>
        <v>#N/A</v>
      </c>
      <c r="B381" s="16" t="e">
        <f>VLOOKUP(B380,мандатка!$B:$L,3,FALSE)</f>
        <v>#N/A</v>
      </c>
      <c r="C381" s="16" t="e">
        <f>VLOOKUP(C380,мандатка!$B:$L,3,FALSE)</f>
        <v>#N/A</v>
      </c>
      <c r="D381" s="16" t="e">
        <f>VLOOKUP(D380,мандатка!$B:$L,3,FALSE)</f>
        <v>#N/A</v>
      </c>
    </row>
    <row r="382" spans="1:4" ht="24">
      <c r="A382" s="17" t="e">
        <f>VLOOKUP(A383,мандатка!$B:$L,6,FALSE)</f>
        <v>#N/A</v>
      </c>
      <c r="B382" s="17" t="e">
        <f>VLOOKUP(B383,мандатка!$B:$L,6,FALSE)</f>
        <v>#N/A</v>
      </c>
      <c r="C382" s="17" t="e">
        <f>VLOOKUP(C383,мандатка!$B:$L,6,FALSE)</f>
        <v>#N/A</v>
      </c>
      <c r="D382" s="17" t="e">
        <f>VLOOKUP(D383,мандатка!$B:$L,6,FALSE)</f>
        <v>#N/A</v>
      </c>
    </row>
    <row r="383" spans="1:4" ht="135.75">
      <c r="A383" s="18">
        <v>417</v>
      </c>
      <c r="B383" s="18">
        <v>418</v>
      </c>
      <c r="C383" s="18">
        <v>817</v>
      </c>
      <c r="D383" s="18">
        <v>818</v>
      </c>
    </row>
    <row r="384" spans="1:4" ht="24">
      <c r="A384" s="16" t="e">
        <f>VLOOKUP(A383,мандатка!$B:$L,3,FALSE)</f>
        <v>#N/A</v>
      </c>
      <c r="B384" s="16" t="e">
        <f>VLOOKUP(B383,мандатка!$B:$L,3,FALSE)</f>
        <v>#N/A</v>
      </c>
      <c r="C384" s="16" t="e">
        <f>VLOOKUP(C383,мандатка!$B:$L,3,FALSE)</f>
        <v>#N/A</v>
      </c>
      <c r="D384" s="16" t="e">
        <f>VLOOKUP(D383,мандатка!$B:$L,3,FALSE)</f>
        <v>#N/A</v>
      </c>
    </row>
    <row r="385" spans="1:4" ht="24">
      <c r="A385" s="17" t="e">
        <f>VLOOKUP(A386,мандатка!$B:$L,6,FALSE)</f>
        <v>#N/A</v>
      </c>
      <c r="B385" s="17" t="e">
        <f>VLOOKUP(B386,мандатка!$B:$L,6,FALSE)</f>
        <v>#N/A</v>
      </c>
      <c r="C385" s="17" t="e">
        <f>VLOOKUP(C386,мандатка!$B:$L,6,FALSE)</f>
        <v>#N/A</v>
      </c>
      <c r="D385" s="17" t="e">
        <f>VLOOKUP(D386,мандатка!$B:$L,6,FALSE)</f>
        <v>#N/A</v>
      </c>
    </row>
    <row r="386" spans="1:4" ht="135.75">
      <c r="A386" s="18">
        <v>421</v>
      </c>
      <c r="B386" s="18">
        <v>422</v>
      </c>
      <c r="C386" s="18">
        <v>821</v>
      </c>
      <c r="D386" s="18">
        <v>822</v>
      </c>
    </row>
    <row r="387" spans="1:4" ht="24">
      <c r="A387" s="16" t="e">
        <f>VLOOKUP(A386,мандатка!$B:$L,3,FALSE)</f>
        <v>#N/A</v>
      </c>
      <c r="B387" s="16" t="e">
        <f>VLOOKUP(B386,мандатка!$B:$L,3,FALSE)</f>
        <v>#N/A</v>
      </c>
      <c r="C387" s="16" t="e">
        <f>VLOOKUP(C386,мандатка!$B:$L,3,FALSE)</f>
        <v>#N/A</v>
      </c>
      <c r="D387" s="16" t="e">
        <f>VLOOKUP(D386,мандатка!$B:$L,3,FALSE)</f>
        <v>#N/A</v>
      </c>
    </row>
    <row r="388" spans="1:4" ht="24">
      <c r="A388" s="17" t="e">
        <f>VLOOKUP(A389,мандатка!$B:$L,6,FALSE)</f>
        <v>#N/A</v>
      </c>
      <c r="B388" s="17" t="e">
        <f>VLOOKUP(B389,мандатка!$B:$L,6,FALSE)</f>
        <v>#N/A</v>
      </c>
      <c r="C388" s="17" t="e">
        <f>VLOOKUP(C389,мандатка!$B:$L,6,FALSE)</f>
        <v>#N/A</v>
      </c>
      <c r="D388" s="17" t="e">
        <f>VLOOKUP(D389,мандатка!$B:$L,6,FALSE)</f>
        <v>#N/A</v>
      </c>
    </row>
    <row r="389" spans="1:4" ht="135.75">
      <c r="A389" s="18">
        <v>423</v>
      </c>
      <c r="B389" s="18">
        <v>424</v>
      </c>
      <c r="C389" s="18">
        <v>823</v>
      </c>
      <c r="D389" s="18">
        <v>824</v>
      </c>
    </row>
    <row r="390" spans="1:4" ht="24">
      <c r="A390" s="16" t="e">
        <f>VLOOKUP(A389,мандатка!$B:$L,3,FALSE)</f>
        <v>#N/A</v>
      </c>
      <c r="B390" s="16" t="e">
        <f>VLOOKUP(B389,мандатка!$B:$L,3,FALSE)</f>
        <v>#N/A</v>
      </c>
      <c r="C390" s="16" t="e">
        <f>VLOOKUP(C389,мандатка!$B:$L,3,FALSE)</f>
        <v>#N/A</v>
      </c>
      <c r="D390" s="16" t="e">
        <f>VLOOKUP(D389,мандатка!$B:$L,3,FALSE)</f>
        <v>#N/A</v>
      </c>
    </row>
    <row r="391" spans="1:4" ht="24">
      <c r="A391" s="17" t="e">
        <f>VLOOKUP(A392,мандатка!$B:$L,6,FALSE)</f>
        <v>#N/A</v>
      </c>
      <c r="B391" s="17" t="e">
        <f>VLOOKUP(B392,мандатка!$B:$L,6,FALSE)</f>
        <v>#N/A</v>
      </c>
      <c r="C391" s="17" t="e">
        <f>VLOOKUP(C392,мандатка!$B:$L,6,FALSE)</f>
        <v>#N/A</v>
      </c>
      <c r="D391" s="17" t="e">
        <f>VLOOKUP(D392,мандатка!$B:$L,6,FALSE)</f>
        <v>#N/A</v>
      </c>
    </row>
    <row r="392" spans="1:4" ht="135.75">
      <c r="A392" s="18">
        <v>425</v>
      </c>
      <c r="B392" s="18">
        <v>426</v>
      </c>
      <c r="C392" s="18">
        <v>825</v>
      </c>
      <c r="D392" s="18">
        <v>826</v>
      </c>
    </row>
    <row r="393" spans="1:4" ht="24">
      <c r="A393" s="16" t="e">
        <f>VLOOKUP(A392,мандатка!$B:$L,3,FALSE)</f>
        <v>#N/A</v>
      </c>
      <c r="B393" s="16" t="e">
        <f>VLOOKUP(B392,мандатка!$B:$L,3,FALSE)</f>
        <v>#N/A</v>
      </c>
      <c r="C393" s="16" t="e">
        <f>VLOOKUP(C392,мандатка!$B:$L,3,FALSE)</f>
        <v>#N/A</v>
      </c>
      <c r="D393" s="16" t="e">
        <f>VLOOKUP(D392,мандатка!$B:$L,3,FALSE)</f>
        <v>#N/A</v>
      </c>
    </row>
    <row r="394" spans="1:4" ht="24">
      <c r="A394" s="17" t="e">
        <f>VLOOKUP(A395,мандатка!$B:$L,6,FALSE)</f>
        <v>#N/A</v>
      </c>
      <c r="B394" s="17" t="e">
        <f>VLOOKUP(B395,мандатка!$B:$L,6,FALSE)</f>
        <v>#N/A</v>
      </c>
      <c r="C394" s="17" t="e">
        <f>VLOOKUP(C395,мандатка!$B:$L,6,FALSE)</f>
        <v>#N/A</v>
      </c>
      <c r="D394" s="17" t="e">
        <f>VLOOKUP(D395,мандатка!$B:$L,6,FALSE)</f>
        <v>#N/A</v>
      </c>
    </row>
    <row r="395" spans="1:4" ht="135.75">
      <c r="A395" s="18">
        <v>427</v>
      </c>
      <c r="B395" s="18">
        <v>428</v>
      </c>
      <c r="C395" s="18">
        <v>827</v>
      </c>
      <c r="D395" s="18">
        <v>828</v>
      </c>
    </row>
    <row r="396" spans="1:4" ht="24">
      <c r="A396" s="16" t="e">
        <f>VLOOKUP(A395,мандатка!$B:$L,3,FALSE)</f>
        <v>#N/A</v>
      </c>
      <c r="B396" s="16" t="e">
        <f>VLOOKUP(B395,мандатка!$B:$L,3,FALSE)</f>
        <v>#N/A</v>
      </c>
      <c r="C396" s="16" t="e">
        <f>VLOOKUP(C395,мандатка!$B:$L,3,FALSE)</f>
        <v>#N/A</v>
      </c>
      <c r="D396" s="16" t="e">
        <f>VLOOKUP(D395,мандатка!$B:$L,3,FALSE)</f>
        <v>#N/A</v>
      </c>
    </row>
    <row r="397" spans="1:4" ht="24">
      <c r="A397" s="17" t="e">
        <f>VLOOKUP(A398,мандатка!$B:$L,6,FALSE)</f>
        <v>#N/A</v>
      </c>
      <c r="B397" s="17" t="e">
        <f>VLOOKUP(B398,мандатка!$B:$L,6,FALSE)</f>
        <v>#N/A</v>
      </c>
      <c r="C397" s="17" t="e">
        <f>VLOOKUP(C398,мандатка!$B:$L,6,FALSE)</f>
        <v>#N/A</v>
      </c>
      <c r="D397" s="17" t="e">
        <f>VLOOKUP(D398,мандатка!$B:$L,6,FALSE)</f>
        <v>#N/A</v>
      </c>
    </row>
    <row r="398" spans="1:4" ht="135.75">
      <c r="A398" s="18">
        <v>431</v>
      </c>
      <c r="B398" s="18">
        <v>432</v>
      </c>
      <c r="C398" s="18">
        <v>831</v>
      </c>
      <c r="D398" s="18">
        <v>832</v>
      </c>
    </row>
    <row r="399" spans="1:4" ht="24">
      <c r="A399" s="16" t="e">
        <f>VLOOKUP(A398,мандатка!$B:$L,3,FALSE)</f>
        <v>#N/A</v>
      </c>
      <c r="B399" s="16" t="e">
        <f>VLOOKUP(B398,мандатка!$B:$L,3,FALSE)</f>
        <v>#N/A</v>
      </c>
      <c r="C399" s="16" t="e">
        <f>VLOOKUP(C398,мандатка!$B:$L,3,FALSE)</f>
        <v>#N/A</v>
      </c>
      <c r="D399" s="16" t="e">
        <f>VLOOKUP(D398,мандатка!$B:$L,3,FALSE)</f>
        <v>#N/A</v>
      </c>
    </row>
    <row r="400" spans="1:4" ht="24">
      <c r="A400" s="17" t="e">
        <f>VLOOKUP(A401,мандатка!$B:$L,6,FALSE)</f>
        <v>#N/A</v>
      </c>
      <c r="B400" s="17" t="e">
        <f>VLOOKUP(B401,мандатка!$B:$L,6,FALSE)</f>
        <v>#N/A</v>
      </c>
      <c r="C400" s="17" t="e">
        <f>VLOOKUP(C401,мандатка!$B:$L,6,FALSE)</f>
        <v>#N/A</v>
      </c>
      <c r="D400" s="17" t="e">
        <f>VLOOKUP(D401,мандатка!$B:$L,6,FALSE)</f>
        <v>#N/A</v>
      </c>
    </row>
    <row r="401" spans="1:4" ht="135.75">
      <c r="A401" s="18">
        <v>433</v>
      </c>
      <c r="B401" s="18">
        <v>434</v>
      </c>
      <c r="C401" s="18">
        <v>833</v>
      </c>
      <c r="D401" s="18">
        <v>834</v>
      </c>
    </row>
    <row r="402" spans="1:4" ht="24">
      <c r="A402" s="16" t="e">
        <f>VLOOKUP(A401,мандатка!$B:$L,3,FALSE)</f>
        <v>#N/A</v>
      </c>
      <c r="B402" s="16" t="e">
        <f>VLOOKUP(B401,мандатка!$B:$L,3,FALSE)</f>
        <v>#N/A</v>
      </c>
      <c r="C402" s="16" t="e">
        <f>VLOOKUP(C401,мандатка!$B:$L,3,FALSE)</f>
        <v>#N/A</v>
      </c>
      <c r="D402" s="16" t="e">
        <f>VLOOKUP(D401,мандатка!$B:$L,3,FALSE)</f>
        <v>#N/A</v>
      </c>
    </row>
    <row r="403" spans="1:4" ht="24">
      <c r="A403" s="17" t="e">
        <f>VLOOKUP(A404,мандатка!$B:$L,6,FALSE)</f>
        <v>#N/A</v>
      </c>
      <c r="B403" s="17" t="e">
        <f>VLOOKUP(B404,мандатка!$B:$L,6,FALSE)</f>
        <v>#N/A</v>
      </c>
      <c r="C403" s="17" t="e">
        <f>VLOOKUP(C404,мандатка!$B:$L,6,FALSE)</f>
        <v>#N/A</v>
      </c>
      <c r="D403" s="17" t="e">
        <f>VLOOKUP(D404,мандатка!$B:$L,6,FALSE)</f>
        <v>#N/A</v>
      </c>
    </row>
    <row r="404" spans="1:4" ht="135.75">
      <c r="A404" s="18">
        <v>435</v>
      </c>
      <c r="B404" s="18">
        <v>436</v>
      </c>
      <c r="C404" s="18">
        <v>835</v>
      </c>
      <c r="D404" s="18">
        <v>836</v>
      </c>
    </row>
    <row r="405" spans="1:4" ht="24">
      <c r="A405" s="16" t="e">
        <f>VLOOKUP(A404,мандатка!$B:$L,3,FALSE)</f>
        <v>#N/A</v>
      </c>
      <c r="B405" s="16" t="e">
        <f>VLOOKUP(B404,мандатка!$B:$L,3,FALSE)</f>
        <v>#N/A</v>
      </c>
      <c r="C405" s="16" t="e">
        <f>VLOOKUP(C404,мандатка!$B:$L,3,FALSE)</f>
        <v>#N/A</v>
      </c>
      <c r="D405" s="16" t="e">
        <f>VLOOKUP(D404,мандатка!$B:$L,3,FALSE)</f>
        <v>#N/A</v>
      </c>
    </row>
    <row r="406" spans="1:4" ht="24">
      <c r="A406" s="17" t="e">
        <f>VLOOKUP(A407,мандатка!$B:$L,6,FALSE)</f>
        <v>#N/A</v>
      </c>
      <c r="B406" s="17" t="e">
        <f>VLOOKUP(B407,мандатка!$B:$L,6,FALSE)</f>
        <v>#N/A</v>
      </c>
      <c r="C406" s="17" t="e">
        <f>VLOOKUP(C407,мандатка!$B:$L,6,FALSE)</f>
        <v>#N/A</v>
      </c>
      <c r="D406" s="17" t="e">
        <f>VLOOKUP(D407,мандатка!$B:$L,6,FALSE)</f>
        <v>#N/A</v>
      </c>
    </row>
    <row r="407" spans="1:4" ht="135.75">
      <c r="A407" s="18">
        <v>437</v>
      </c>
      <c r="B407" s="18">
        <v>438</v>
      </c>
      <c r="C407" s="18">
        <v>837</v>
      </c>
      <c r="D407" s="18">
        <v>838</v>
      </c>
    </row>
    <row r="408" spans="1:4" ht="24">
      <c r="A408" s="16" t="e">
        <f>VLOOKUP(A407,мандатка!$B:$L,3,FALSE)</f>
        <v>#N/A</v>
      </c>
      <c r="B408" s="16" t="e">
        <f>VLOOKUP(B407,мандатка!$B:$L,3,FALSE)</f>
        <v>#N/A</v>
      </c>
      <c r="C408" s="16" t="e">
        <f>VLOOKUP(C407,мандатка!$B:$L,3,FALSE)</f>
        <v>#N/A</v>
      </c>
      <c r="D408" s="16" t="e">
        <f>VLOOKUP(D407,мандатка!$B:$L,3,FALSE)</f>
        <v>#N/A</v>
      </c>
    </row>
    <row r="409" spans="1:4" ht="24">
      <c r="A409" s="17" t="e">
        <f>VLOOKUP(A410,мандатка!$B:$L,6,FALSE)</f>
        <v>#N/A</v>
      </c>
      <c r="B409" s="17" t="e">
        <f>VLOOKUP(B410,мандатка!$B:$L,6,FALSE)</f>
        <v>#N/A</v>
      </c>
      <c r="C409" s="17" t="e">
        <f>VLOOKUP(C410,мандатка!$B:$L,6,FALSE)</f>
        <v>#N/A</v>
      </c>
      <c r="D409" s="17" t="e">
        <f>VLOOKUP(D410,мандатка!$B:$L,6,FALSE)</f>
        <v>#N/A</v>
      </c>
    </row>
    <row r="410" spans="1:4" ht="135.75">
      <c r="A410" s="18">
        <v>441</v>
      </c>
      <c r="B410" s="18">
        <v>442</v>
      </c>
      <c r="C410" s="18">
        <v>841</v>
      </c>
      <c r="D410" s="18">
        <v>842</v>
      </c>
    </row>
    <row r="411" spans="1:4" ht="24">
      <c r="A411" s="16" t="e">
        <f>VLOOKUP(A410,мандатка!$B:$L,3,FALSE)</f>
        <v>#N/A</v>
      </c>
      <c r="B411" s="16" t="e">
        <f>VLOOKUP(B410,мандатка!$B:$L,3,FALSE)</f>
        <v>#N/A</v>
      </c>
      <c r="C411" s="16" t="e">
        <f>VLOOKUP(C410,мандатка!$B:$L,3,FALSE)</f>
        <v>#N/A</v>
      </c>
      <c r="D411" s="16" t="e">
        <f>VLOOKUP(D410,мандатка!$B:$L,3,FALSE)</f>
        <v>#N/A</v>
      </c>
    </row>
    <row r="412" spans="1:4" ht="24">
      <c r="A412" s="17" t="e">
        <f>VLOOKUP(A413,мандатка!$B:$L,6,FALSE)</f>
        <v>#N/A</v>
      </c>
      <c r="B412" s="17" t="e">
        <f>VLOOKUP(B413,мандатка!$B:$L,6,FALSE)</f>
        <v>#N/A</v>
      </c>
      <c r="C412" s="17" t="e">
        <f>VLOOKUP(C413,мандатка!$B:$L,6,FALSE)</f>
        <v>#N/A</v>
      </c>
      <c r="D412" s="17" t="e">
        <f>VLOOKUP(D413,мандатка!$B:$L,6,FALSE)</f>
        <v>#N/A</v>
      </c>
    </row>
    <row r="413" spans="1:4" ht="135.75">
      <c r="A413" s="18">
        <v>443</v>
      </c>
      <c r="B413" s="18">
        <v>444</v>
      </c>
      <c r="C413" s="18">
        <v>843</v>
      </c>
      <c r="D413" s="18">
        <v>844</v>
      </c>
    </row>
    <row r="414" spans="1:4" ht="24">
      <c r="A414" s="16" t="e">
        <f>VLOOKUP(A413,мандатка!$B:$L,3,FALSE)</f>
        <v>#N/A</v>
      </c>
      <c r="B414" s="16" t="e">
        <f>VLOOKUP(B413,мандатка!$B:$L,3,FALSE)</f>
        <v>#N/A</v>
      </c>
      <c r="C414" s="16" t="e">
        <f>VLOOKUP(C413,мандатка!$B:$L,3,FALSE)</f>
        <v>#N/A</v>
      </c>
      <c r="D414" s="16" t="e">
        <f>VLOOKUP(D413,мандатка!$B:$L,3,FALSE)</f>
        <v>#N/A</v>
      </c>
    </row>
    <row r="415" spans="1:4" ht="24">
      <c r="A415" s="17" t="e">
        <f>VLOOKUP(A416,мандатка!$B:$L,6,FALSE)</f>
        <v>#N/A</v>
      </c>
      <c r="B415" s="17" t="e">
        <f>VLOOKUP(B416,мандатка!$B:$L,6,FALSE)</f>
        <v>#N/A</v>
      </c>
      <c r="C415" s="17" t="e">
        <f>VLOOKUP(C416,мандатка!$B:$L,6,FALSE)</f>
        <v>#N/A</v>
      </c>
      <c r="D415" s="17" t="e">
        <f>VLOOKUP(D416,мандатка!$B:$L,6,FALSE)</f>
        <v>#N/A</v>
      </c>
    </row>
    <row r="416" spans="1:4" ht="135.75">
      <c r="A416" s="18">
        <v>445</v>
      </c>
      <c r="B416" s="18">
        <v>446</v>
      </c>
      <c r="C416" s="18">
        <v>845</v>
      </c>
      <c r="D416" s="18">
        <v>846</v>
      </c>
    </row>
    <row r="417" spans="1:4" ht="24">
      <c r="A417" s="16" t="e">
        <f>VLOOKUP(A416,мандатка!$B:$L,3,FALSE)</f>
        <v>#N/A</v>
      </c>
      <c r="B417" s="16" t="e">
        <f>VLOOKUP(B416,мандатка!$B:$L,3,FALSE)</f>
        <v>#N/A</v>
      </c>
      <c r="C417" s="16" t="e">
        <f>VLOOKUP(C416,мандатка!$B:$L,3,FALSE)</f>
        <v>#N/A</v>
      </c>
      <c r="D417" s="16" t="e">
        <f>VLOOKUP(D416,мандатка!$B:$L,3,FALSE)</f>
        <v>#N/A</v>
      </c>
    </row>
    <row r="418" spans="1:4" ht="24">
      <c r="A418" s="17" t="e">
        <f>VLOOKUP(A419,мандатка!$B:$L,6,FALSE)</f>
        <v>#N/A</v>
      </c>
      <c r="B418" s="17" t="e">
        <f>VLOOKUP(B419,мандатка!$B:$L,6,FALSE)</f>
        <v>#N/A</v>
      </c>
      <c r="C418" s="17" t="e">
        <f>VLOOKUP(C419,мандатка!$B:$L,6,FALSE)</f>
        <v>#N/A</v>
      </c>
      <c r="D418" s="17" t="e">
        <f>VLOOKUP(D419,мандатка!$B:$L,6,FALSE)</f>
        <v>#N/A</v>
      </c>
    </row>
    <row r="419" spans="1:4" ht="135.75">
      <c r="A419" s="18">
        <v>447</v>
      </c>
      <c r="B419" s="18">
        <v>448</v>
      </c>
      <c r="C419" s="18">
        <v>847</v>
      </c>
      <c r="D419" s="18">
        <v>848</v>
      </c>
    </row>
    <row r="420" spans="1:4" ht="24">
      <c r="A420" s="16" t="e">
        <f>VLOOKUP(A419,мандатка!$B:$L,3,FALSE)</f>
        <v>#N/A</v>
      </c>
      <c r="B420" s="16" t="e">
        <f>VLOOKUP(B419,мандатка!$B:$L,3,FALSE)</f>
        <v>#N/A</v>
      </c>
      <c r="C420" s="16" t="e">
        <f>VLOOKUP(C419,мандатка!$B:$L,3,FALSE)</f>
        <v>#N/A</v>
      </c>
      <c r="D420" s="16" t="e">
        <f>VLOOKUP(D419,мандатка!$B:$L,3,FALSE)</f>
        <v>#N/A</v>
      </c>
    </row>
    <row r="421" spans="1:4" ht="24">
      <c r="A421" s="17" t="e">
        <f>VLOOKUP(A422,мандатка!$B:$L,6,FALSE)</f>
        <v>#N/A</v>
      </c>
      <c r="B421" s="17" t="e">
        <f>VLOOKUP(B422,мандатка!$B:$L,6,FALSE)</f>
        <v>#N/A</v>
      </c>
      <c r="C421" s="17" t="e">
        <f>VLOOKUP(C422,мандатка!$B:$L,6,FALSE)</f>
        <v>#N/A</v>
      </c>
      <c r="D421" s="17" t="e">
        <f>VLOOKUP(D422,мандатка!$B:$L,6,FALSE)</f>
        <v>#N/A</v>
      </c>
    </row>
    <row r="422" spans="1:4" ht="135.75">
      <c r="A422" s="18">
        <v>451</v>
      </c>
      <c r="B422" s="18">
        <v>452</v>
      </c>
      <c r="C422" s="18">
        <v>851</v>
      </c>
      <c r="D422" s="18">
        <v>852</v>
      </c>
    </row>
    <row r="423" spans="1:4" ht="24">
      <c r="A423" s="16" t="e">
        <f>VLOOKUP(A422,мандатка!$B:$L,3,FALSE)</f>
        <v>#N/A</v>
      </c>
      <c r="B423" s="16" t="e">
        <f>VLOOKUP(B422,мандатка!$B:$L,3,FALSE)</f>
        <v>#N/A</v>
      </c>
      <c r="C423" s="16" t="e">
        <f>VLOOKUP(C422,мандатка!$B:$L,3,FALSE)</f>
        <v>#N/A</v>
      </c>
      <c r="D423" s="16" t="e">
        <f>VLOOKUP(D422,мандатка!$B:$L,3,FALSE)</f>
        <v>#N/A</v>
      </c>
    </row>
    <row r="424" spans="1:4" ht="24">
      <c r="A424" s="17" t="e">
        <f>VLOOKUP(A425,мандатка!$B:$L,6,FALSE)</f>
        <v>#N/A</v>
      </c>
      <c r="B424" s="17" t="e">
        <f>VLOOKUP(B425,мандатка!$B:$L,6,FALSE)</f>
        <v>#N/A</v>
      </c>
      <c r="C424" s="17" t="e">
        <f>VLOOKUP(C425,мандатка!$B:$L,6,FALSE)</f>
        <v>#N/A</v>
      </c>
      <c r="D424" s="17" t="e">
        <f>VLOOKUP(D425,мандатка!$B:$L,6,FALSE)</f>
        <v>#N/A</v>
      </c>
    </row>
    <row r="425" spans="1:4" ht="135.75">
      <c r="A425" s="18">
        <v>453</v>
      </c>
      <c r="B425" s="18">
        <v>454</v>
      </c>
      <c r="C425" s="18">
        <v>853</v>
      </c>
      <c r="D425" s="18">
        <v>854</v>
      </c>
    </row>
    <row r="426" spans="1:4" ht="24">
      <c r="A426" s="16" t="e">
        <f>VLOOKUP(A425,мандатка!$B:$L,3,FALSE)</f>
        <v>#N/A</v>
      </c>
      <c r="B426" s="16" t="e">
        <f>VLOOKUP(B425,мандатка!$B:$L,3,FALSE)</f>
        <v>#N/A</v>
      </c>
      <c r="C426" s="16" t="e">
        <f>VLOOKUP(C425,мандатка!$B:$L,3,FALSE)</f>
        <v>#N/A</v>
      </c>
      <c r="D426" s="16" t="e">
        <f>VLOOKUP(D425,мандатка!$B:$L,3,FALSE)</f>
        <v>#N/A</v>
      </c>
    </row>
    <row r="427" spans="1:4" ht="24">
      <c r="A427" s="17" t="e">
        <f>VLOOKUP(A428,мандатка!$B:$L,6,FALSE)</f>
        <v>#N/A</v>
      </c>
      <c r="B427" s="17" t="e">
        <f>VLOOKUP(B428,мандатка!$B:$L,6,FALSE)</f>
        <v>#N/A</v>
      </c>
      <c r="C427" s="17" t="e">
        <f>VLOOKUP(C428,мандатка!$B:$L,6,FALSE)</f>
        <v>#N/A</v>
      </c>
      <c r="D427" s="17" t="e">
        <f>VLOOKUP(D428,мандатка!$B:$L,6,FALSE)</f>
        <v>#N/A</v>
      </c>
    </row>
    <row r="428" spans="1:4" ht="135.75">
      <c r="A428" s="18">
        <v>455</v>
      </c>
      <c r="B428" s="18">
        <v>456</v>
      </c>
      <c r="C428" s="18">
        <v>855</v>
      </c>
      <c r="D428" s="18">
        <v>856</v>
      </c>
    </row>
    <row r="429" spans="1:4" ht="24">
      <c r="A429" s="16" t="e">
        <f>VLOOKUP(A428,мандатка!$B:$L,3,FALSE)</f>
        <v>#N/A</v>
      </c>
      <c r="B429" s="16" t="e">
        <f>VLOOKUP(B428,мандатка!$B:$L,3,FALSE)</f>
        <v>#N/A</v>
      </c>
      <c r="C429" s="16" t="e">
        <f>VLOOKUP(C428,мандатка!$B:$L,3,FALSE)</f>
        <v>#N/A</v>
      </c>
      <c r="D429" s="16" t="e">
        <f>VLOOKUP(D428,мандатка!$B:$L,3,FALSE)</f>
        <v>#N/A</v>
      </c>
    </row>
    <row r="430" spans="1:4" ht="24">
      <c r="A430" s="17" t="e">
        <f>VLOOKUP(A431,мандатка!$B:$L,6,FALSE)</f>
        <v>#N/A</v>
      </c>
      <c r="B430" s="17" t="e">
        <f>VLOOKUP(B431,мандатка!$B:$L,6,FALSE)</f>
        <v>#N/A</v>
      </c>
      <c r="C430" s="17" t="e">
        <f>VLOOKUP(C431,мандатка!$B:$L,6,FALSE)</f>
        <v>#N/A</v>
      </c>
      <c r="D430" s="17" t="e">
        <f>VLOOKUP(D431,мандатка!$B:$L,6,FALSE)</f>
        <v>#N/A</v>
      </c>
    </row>
    <row r="431" spans="1:4" ht="135.75">
      <c r="A431" s="18">
        <v>457</v>
      </c>
      <c r="B431" s="18">
        <v>458</v>
      </c>
      <c r="C431" s="18">
        <v>857</v>
      </c>
      <c r="D431" s="18">
        <v>858</v>
      </c>
    </row>
    <row r="432" spans="1:4" ht="24">
      <c r="A432" s="16" t="e">
        <f>VLOOKUP(A431,мандатка!$B:$L,3,FALSE)</f>
        <v>#N/A</v>
      </c>
      <c r="B432" s="16" t="e">
        <f>VLOOKUP(B431,мандатка!$B:$L,3,FALSE)</f>
        <v>#N/A</v>
      </c>
      <c r="C432" s="16" t="e">
        <f>VLOOKUP(C431,мандатка!$B:$L,3,FALSE)</f>
        <v>#N/A</v>
      </c>
      <c r="D432" s="16" t="e">
        <f>VLOOKUP(D431,мандатка!$B:$L,3,FALSE)</f>
        <v>#N/A</v>
      </c>
    </row>
    <row r="433" spans="1:4" ht="24">
      <c r="A433" s="17" t="e">
        <f>VLOOKUP(A434,мандатка!$B:$L,6,FALSE)</f>
        <v>#N/A</v>
      </c>
      <c r="B433" s="17" t="e">
        <f>VLOOKUP(B434,мандатка!$B:$L,6,FALSE)</f>
        <v>#N/A</v>
      </c>
      <c r="C433" s="17" t="e">
        <f>VLOOKUP(C434,мандатка!$B:$L,6,FALSE)</f>
        <v>#N/A</v>
      </c>
      <c r="D433" s="17" t="e">
        <f>VLOOKUP(D434,мандатка!$B:$L,6,FALSE)</f>
        <v>#N/A</v>
      </c>
    </row>
    <row r="434" spans="1:4" ht="135.75">
      <c r="A434" s="18">
        <v>461</v>
      </c>
      <c r="B434" s="18">
        <v>462</v>
      </c>
      <c r="C434" s="18">
        <v>861</v>
      </c>
      <c r="D434" s="18">
        <v>862</v>
      </c>
    </row>
    <row r="435" spans="1:4" ht="24">
      <c r="A435" s="16" t="e">
        <f>VLOOKUP(A434,мандатка!$B:$L,3,FALSE)</f>
        <v>#N/A</v>
      </c>
      <c r="B435" s="16" t="e">
        <f>VLOOKUP(B434,мандатка!$B:$L,3,FALSE)</f>
        <v>#N/A</v>
      </c>
      <c r="C435" s="16" t="e">
        <f>VLOOKUP(C434,мандатка!$B:$L,3,FALSE)</f>
        <v>#N/A</v>
      </c>
      <c r="D435" s="16" t="e">
        <f>VLOOKUP(D434,мандатка!$B:$L,3,FALSE)</f>
        <v>#N/A</v>
      </c>
    </row>
    <row r="436" spans="1:4" ht="24">
      <c r="A436" s="17" t="e">
        <f>VLOOKUP(A437,мандатка!$B:$L,6,FALSE)</f>
        <v>#N/A</v>
      </c>
      <c r="B436" s="17" t="e">
        <f>VLOOKUP(B437,мандатка!$B:$L,6,FALSE)</f>
        <v>#N/A</v>
      </c>
      <c r="C436" s="17" t="e">
        <f>VLOOKUP(C437,мандатка!$B:$L,6,FALSE)</f>
        <v>#N/A</v>
      </c>
      <c r="D436" s="17" t="e">
        <f>VLOOKUP(D437,мандатка!$B:$L,6,FALSE)</f>
        <v>#N/A</v>
      </c>
    </row>
    <row r="437" spans="1:4" ht="135.75">
      <c r="A437" s="18">
        <v>463</v>
      </c>
      <c r="B437" s="18">
        <v>464</v>
      </c>
      <c r="C437" s="18">
        <v>863</v>
      </c>
      <c r="D437" s="18">
        <v>864</v>
      </c>
    </row>
    <row r="438" spans="1:4" ht="24">
      <c r="A438" s="16" t="e">
        <f>VLOOKUP(A437,мандатка!$B:$L,3,FALSE)</f>
        <v>#N/A</v>
      </c>
      <c r="B438" s="16" t="e">
        <f>VLOOKUP(B437,мандатка!$B:$L,3,FALSE)</f>
        <v>#N/A</v>
      </c>
      <c r="C438" s="16" t="e">
        <f>VLOOKUP(C437,мандатка!$B:$L,3,FALSE)</f>
        <v>#N/A</v>
      </c>
      <c r="D438" s="16" t="e">
        <f>VLOOKUP(D437,мандатка!$B:$L,3,FALSE)</f>
        <v>#N/A</v>
      </c>
    </row>
    <row r="439" spans="1:4" ht="24">
      <c r="A439" s="17" t="e">
        <f>VLOOKUP(A440,мандатка!$B:$L,6,FALSE)</f>
        <v>#N/A</v>
      </c>
      <c r="B439" s="17" t="e">
        <f>VLOOKUP(B440,мандатка!$B:$L,6,FALSE)</f>
        <v>#N/A</v>
      </c>
      <c r="C439" s="17" t="e">
        <f>VLOOKUP(C440,мандатка!$B:$L,6,FALSE)</f>
        <v>#N/A</v>
      </c>
      <c r="D439" s="17" t="e">
        <f>VLOOKUP(D440,мандатка!$B:$L,6,FALSE)</f>
        <v>#N/A</v>
      </c>
    </row>
    <row r="440" spans="1:4" ht="135.75">
      <c r="A440" s="18">
        <v>465</v>
      </c>
      <c r="B440" s="18">
        <v>466</v>
      </c>
      <c r="C440" s="18">
        <v>865</v>
      </c>
      <c r="D440" s="18">
        <v>866</v>
      </c>
    </row>
    <row r="441" spans="1:4" ht="24">
      <c r="A441" s="16" t="e">
        <f>VLOOKUP(A440,мандатка!$B:$L,3,FALSE)</f>
        <v>#N/A</v>
      </c>
      <c r="B441" s="16" t="e">
        <f>VLOOKUP(B440,мандатка!$B:$L,3,FALSE)</f>
        <v>#N/A</v>
      </c>
      <c r="C441" s="16" t="e">
        <f>VLOOKUP(C440,мандатка!$B:$L,3,FALSE)</f>
        <v>#N/A</v>
      </c>
      <c r="D441" s="16" t="e">
        <f>VLOOKUP(D440,мандатка!$B:$L,3,FALSE)</f>
        <v>#N/A</v>
      </c>
    </row>
    <row r="442" spans="1:4" ht="24">
      <c r="A442" s="17" t="e">
        <f>VLOOKUP(A443,мандатка!$B:$L,6,FALSE)</f>
        <v>#N/A</v>
      </c>
      <c r="B442" s="17" t="e">
        <f>VLOOKUP(B443,мандатка!$B:$L,6,FALSE)</f>
        <v>#N/A</v>
      </c>
      <c r="C442" s="17" t="e">
        <f>VLOOKUP(C443,мандатка!$B:$L,6,FALSE)</f>
        <v>#N/A</v>
      </c>
      <c r="D442" s="17" t="e">
        <f>VLOOKUP(D443,мандатка!$B:$L,6,FALSE)</f>
        <v>#N/A</v>
      </c>
    </row>
    <row r="443" spans="1:4" ht="135.75">
      <c r="A443" s="18">
        <v>467</v>
      </c>
      <c r="B443" s="18">
        <v>468</v>
      </c>
      <c r="C443" s="18">
        <v>867</v>
      </c>
      <c r="D443" s="18">
        <v>868</v>
      </c>
    </row>
    <row r="444" spans="1:4" ht="24">
      <c r="A444" s="16" t="e">
        <f>VLOOKUP(A443,мандатка!$B:$L,3,FALSE)</f>
        <v>#N/A</v>
      </c>
      <c r="B444" s="16" t="e">
        <f>VLOOKUP(B443,мандатка!$B:$L,3,FALSE)</f>
        <v>#N/A</v>
      </c>
      <c r="C444" s="16" t="e">
        <f>VLOOKUP(C443,мандатка!$B:$L,3,FALSE)</f>
        <v>#N/A</v>
      </c>
      <c r="D444" s="16" t="e">
        <f>VLOOKUP(D443,мандатка!$B:$L,3,FALSE)</f>
        <v>#N/A</v>
      </c>
    </row>
  </sheetData>
  <sheetProtection/>
  <printOptions/>
  <pageMargins left="0.75" right="0.75" top="1" bottom="1" header="0.5" footer="0.5"/>
  <pageSetup horizontalDpi="300" verticalDpi="300" orientation="portrait" paperSize="9" scale="85" r:id="rId1"/>
  <rowBreaks count="36" manualBreakCount="36">
    <brk id="12" max="255" man="1"/>
    <brk id="24" max="255" man="1"/>
    <brk id="36" max="255" man="1"/>
    <brk id="48" max="255" man="1"/>
    <brk id="60" max="255" man="1"/>
    <brk id="72" max="255" man="1"/>
    <brk id="84" max="255" man="1"/>
    <brk id="96" max="255" man="1"/>
    <brk id="108" max="255" man="1"/>
    <brk id="120" max="255" man="1"/>
    <brk id="132" max="255" man="1"/>
    <brk id="144" max="255" man="1"/>
    <brk id="156" max="255" man="1"/>
    <brk id="168" max="255" man="1"/>
    <brk id="180" max="255" man="1"/>
    <brk id="192" max="255" man="1"/>
    <brk id="204" max="255" man="1"/>
    <brk id="216" max="255" man="1"/>
    <brk id="228" max="255" man="1"/>
    <brk id="240" max="255" man="1"/>
    <brk id="252" max="255" man="1"/>
    <brk id="264" max="255" man="1"/>
    <brk id="276" max="255" man="1"/>
    <brk id="288" max="255" man="1"/>
    <brk id="300" max="255" man="1"/>
    <brk id="312" max="255" man="1"/>
    <brk id="324" max="255" man="1"/>
    <brk id="336" max="255" man="1"/>
    <brk id="348" max="255" man="1"/>
    <brk id="360" max="255" man="1"/>
    <brk id="372" max="255" man="1"/>
    <brk id="384" max="255" man="1"/>
    <brk id="396" max="255" man="1"/>
    <brk id="408" max="255" man="1"/>
    <brk id="420" max="255" man="1"/>
    <brk id="43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M2331"/>
  <sheetViews>
    <sheetView view="pageBreakPreview" zoomScaleSheetLayoutView="100" zoomScalePageLayoutView="0" workbookViewId="0" topLeftCell="A154">
      <selection activeCell="M168" sqref="M168"/>
    </sheetView>
  </sheetViews>
  <sheetFormatPr defaultColWidth="9.00390625" defaultRowHeight="12.75"/>
  <cols>
    <col min="1" max="1" width="5.625" style="0" customWidth="1"/>
    <col min="2" max="2" width="9.00390625" style="0" customWidth="1"/>
    <col min="3" max="3" width="15.00390625" style="0" customWidth="1"/>
  </cols>
  <sheetData>
    <row r="1" spans="1:10" ht="11.25" customHeight="1">
      <c r="A1" s="310" t="s">
        <v>85</v>
      </c>
      <c r="B1" s="334"/>
      <c r="C1" s="334"/>
      <c r="D1" s="334"/>
      <c r="E1" s="334"/>
      <c r="F1" s="334"/>
      <c r="G1" s="334"/>
      <c r="H1" s="334"/>
      <c r="I1" s="311"/>
      <c r="J1">
        <v>100</v>
      </c>
    </row>
    <row r="2" spans="1:9" ht="16.5" customHeight="1">
      <c r="A2" s="326" t="s">
        <v>86</v>
      </c>
      <c r="B2" s="327"/>
      <c r="C2" s="335" t="str">
        <f>VLOOKUP(J1,мандатка!$B:$N,3,FALSE)</f>
        <v>КЗ «ЗОЦТКУМ» ЗОР </v>
      </c>
      <c r="D2" s="335"/>
      <c r="E2" s="335"/>
      <c r="F2" s="335"/>
      <c r="G2" s="335"/>
      <c r="H2" s="335"/>
      <c r="I2" s="336"/>
    </row>
    <row r="3" spans="1:9" ht="12.75" customHeight="1">
      <c r="A3" s="326" t="s">
        <v>88</v>
      </c>
      <c r="B3" s="327"/>
      <c r="C3" s="327"/>
      <c r="D3" s="327"/>
      <c r="E3" s="327"/>
      <c r="F3" s="327"/>
      <c r="G3" s="327"/>
      <c r="H3" s="327"/>
      <c r="I3" s="328"/>
    </row>
    <row r="4" spans="1:9" ht="26.25">
      <c r="A4" s="138" t="s">
        <v>1</v>
      </c>
      <c r="B4" s="137" t="s">
        <v>12</v>
      </c>
      <c r="C4" s="329" t="s">
        <v>4</v>
      </c>
      <c r="D4" s="329"/>
      <c r="E4" s="329"/>
      <c r="F4" s="329"/>
      <c r="G4" s="329"/>
      <c r="H4" s="329"/>
      <c r="I4" s="330"/>
    </row>
    <row r="5" spans="1:9" ht="12.75">
      <c r="A5" s="138">
        <v>1</v>
      </c>
      <c r="B5" s="137"/>
      <c r="C5" s="329"/>
      <c r="D5" s="329"/>
      <c r="E5" s="329"/>
      <c r="F5" s="329"/>
      <c r="G5" s="329"/>
      <c r="H5" s="329"/>
      <c r="I5" s="330"/>
    </row>
    <row r="6" spans="1:9" ht="12.75">
      <c r="A6" s="138">
        <v>2</v>
      </c>
      <c r="B6" s="137"/>
      <c r="C6" s="329"/>
      <c r="D6" s="329"/>
      <c r="E6" s="329"/>
      <c r="F6" s="329"/>
      <c r="G6" s="329"/>
      <c r="H6" s="329"/>
      <c r="I6" s="330"/>
    </row>
    <row r="7" spans="1:9" ht="12.75">
      <c r="A7" s="138">
        <v>3</v>
      </c>
      <c r="B7" s="137"/>
      <c r="C7" s="329"/>
      <c r="D7" s="329"/>
      <c r="E7" s="329"/>
      <c r="F7" s="329"/>
      <c r="G7" s="329"/>
      <c r="H7" s="329"/>
      <c r="I7" s="330"/>
    </row>
    <row r="8" spans="1:9" ht="12.75">
      <c r="A8" s="138">
        <v>4</v>
      </c>
      <c r="B8" s="137"/>
      <c r="C8" s="329"/>
      <c r="D8" s="329"/>
      <c r="E8" s="329"/>
      <c r="F8" s="329"/>
      <c r="G8" s="329"/>
      <c r="H8" s="329"/>
      <c r="I8" s="330"/>
    </row>
    <row r="9" spans="1:9" ht="12.75">
      <c r="A9" s="138">
        <v>5</v>
      </c>
      <c r="B9" s="137"/>
      <c r="C9" s="329"/>
      <c r="D9" s="329"/>
      <c r="E9" s="329"/>
      <c r="F9" s="329"/>
      <c r="G9" s="329"/>
      <c r="H9" s="329"/>
      <c r="I9" s="330"/>
    </row>
    <row r="10" spans="1:9" ht="12.75">
      <c r="A10" s="138">
        <v>6</v>
      </c>
      <c r="B10" s="137"/>
      <c r="C10" s="329"/>
      <c r="D10" s="329"/>
      <c r="E10" s="329"/>
      <c r="F10" s="329"/>
      <c r="G10" s="329"/>
      <c r="H10" s="329"/>
      <c r="I10" s="330"/>
    </row>
    <row r="11" spans="1:9" ht="12.75">
      <c r="A11" s="138">
        <v>7</v>
      </c>
      <c r="B11" s="137"/>
      <c r="C11" s="329"/>
      <c r="D11" s="329"/>
      <c r="E11" s="329"/>
      <c r="F11" s="329"/>
      <c r="G11" s="329"/>
      <c r="H11" s="329"/>
      <c r="I11" s="330"/>
    </row>
    <row r="12" spans="1:9" ht="12.75">
      <c r="A12" s="138">
        <v>8</v>
      </c>
      <c r="B12" s="137"/>
      <c r="C12" s="329"/>
      <c r="D12" s="329"/>
      <c r="E12" s="329"/>
      <c r="F12" s="329"/>
      <c r="G12" s="329"/>
      <c r="H12" s="329"/>
      <c r="I12" s="330"/>
    </row>
    <row r="13" spans="1:9" ht="13.5" thickBot="1">
      <c r="A13" s="331" t="s">
        <v>87</v>
      </c>
      <c r="B13" s="332"/>
      <c r="C13" s="332"/>
      <c r="D13" s="86"/>
      <c r="E13" s="86"/>
      <c r="F13" s="332" t="str">
        <f>VLOOKUP(J1,мандатка!$B:$N,8,FALSE)</f>
        <v>Лазаренко Є. В.</v>
      </c>
      <c r="G13" s="332"/>
      <c r="H13" s="332"/>
      <c r="I13" s="333"/>
    </row>
    <row r="14" spans="1:9" ht="13.5" thickBot="1">
      <c r="A14" s="106"/>
      <c r="B14" s="106"/>
      <c r="C14" s="106"/>
      <c r="D14" s="13"/>
      <c r="E14" s="13"/>
      <c r="F14" s="106"/>
      <c r="G14" s="106"/>
      <c r="H14" s="106"/>
      <c r="I14" s="106"/>
    </row>
    <row r="15" spans="1:10" ht="11.25" customHeight="1">
      <c r="A15" s="310" t="s">
        <v>85</v>
      </c>
      <c r="B15" s="334"/>
      <c r="C15" s="334"/>
      <c r="D15" s="334"/>
      <c r="E15" s="334"/>
      <c r="F15" s="334"/>
      <c r="G15" s="334"/>
      <c r="H15" s="334"/>
      <c r="I15" s="311"/>
      <c r="J15">
        <v>100</v>
      </c>
    </row>
    <row r="16" spans="1:9" ht="16.5" customHeight="1">
      <c r="A16" s="326" t="s">
        <v>86</v>
      </c>
      <c r="B16" s="327"/>
      <c r="C16" s="335" t="str">
        <f>VLOOKUP(J15,мандатка!$B:$N,3,FALSE)</f>
        <v>КЗ «ЗОЦТКУМ» ЗОР </v>
      </c>
      <c r="D16" s="335"/>
      <c r="E16" s="335"/>
      <c r="F16" s="335"/>
      <c r="G16" s="335"/>
      <c r="H16" s="335"/>
      <c r="I16" s="336"/>
    </row>
    <row r="17" spans="1:9" ht="12.75" customHeight="1">
      <c r="A17" s="326" t="s">
        <v>89</v>
      </c>
      <c r="B17" s="327"/>
      <c r="C17" s="327"/>
      <c r="D17" s="327"/>
      <c r="E17" s="327"/>
      <c r="F17" s="327"/>
      <c r="G17" s="327"/>
      <c r="H17" s="327"/>
      <c r="I17" s="328"/>
    </row>
    <row r="18" spans="1:9" ht="26.25">
      <c r="A18" s="138" t="s">
        <v>1</v>
      </c>
      <c r="B18" s="137" t="s">
        <v>12</v>
      </c>
      <c r="C18" s="329" t="s">
        <v>4</v>
      </c>
      <c r="D18" s="329"/>
      <c r="E18" s="329"/>
      <c r="F18" s="329"/>
      <c r="G18" s="329"/>
      <c r="H18" s="329"/>
      <c r="I18" s="330"/>
    </row>
    <row r="19" spans="1:9" ht="12.75">
      <c r="A19" s="138">
        <v>1</v>
      </c>
      <c r="B19" s="137"/>
      <c r="C19" s="329"/>
      <c r="D19" s="329"/>
      <c r="E19" s="329"/>
      <c r="F19" s="329"/>
      <c r="G19" s="329"/>
      <c r="H19" s="329"/>
      <c r="I19" s="330"/>
    </row>
    <row r="20" spans="1:9" ht="12.75">
      <c r="A20" s="138">
        <v>2</v>
      </c>
      <c r="B20" s="137"/>
      <c r="C20" s="329"/>
      <c r="D20" s="329"/>
      <c r="E20" s="329"/>
      <c r="F20" s="329"/>
      <c r="G20" s="329"/>
      <c r="H20" s="329"/>
      <c r="I20" s="330"/>
    </row>
    <row r="21" spans="1:9" ht="12.75">
      <c r="A21" s="138">
        <v>1</v>
      </c>
      <c r="B21" s="137"/>
      <c r="C21" s="329"/>
      <c r="D21" s="329"/>
      <c r="E21" s="329"/>
      <c r="F21" s="329"/>
      <c r="G21" s="329"/>
      <c r="H21" s="329"/>
      <c r="I21" s="330"/>
    </row>
    <row r="22" spans="1:9" ht="12.75">
      <c r="A22" s="138">
        <v>2</v>
      </c>
      <c r="B22" s="137"/>
      <c r="C22" s="329"/>
      <c r="D22" s="329"/>
      <c r="E22" s="329"/>
      <c r="F22" s="329"/>
      <c r="G22" s="329"/>
      <c r="H22" s="329"/>
      <c r="I22" s="330"/>
    </row>
    <row r="23" spans="1:9" ht="12.75">
      <c r="A23" s="138">
        <v>1</v>
      </c>
      <c r="B23" s="137"/>
      <c r="C23" s="329"/>
      <c r="D23" s="329"/>
      <c r="E23" s="329"/>
      <c r="F23" s="329"/>
      <c r="G23" s="329"/>
      <c r="H23" s="329"/>
      <c r="I23" s="330"/>
    </row>
    <row r="24" spans="1:9" ht="12.75">
      <c r="A24" s="138">
        <v>2</v>
      </c>
      <c r="B24" s="137"/>
      <c r="C24" s="329"/>
      <c r="D24" s="329"/>
      <c r="E24" s="329"/>
      <c r="F24" s="329"/>
      <c r="G24" s="329"/>
      <c r="H24" s="329"/>
      <c r="I24" s="330"/>
    </row>
    <row r="25" spans="1:9" ht="12.75">
      <c r="A25" s="138">
        <v>1</v>
      </c>
      <c r="B25" s="137"/>
      <c r="C25" s="329"/>
      <c r="D25" s="329"/>
      <c r="E25" s="329"/>
      <c r="F25" s="329"/>
      <c r="G25" s="329"/>
      <c r="H25" s="329"/>
      <c r="I25" s="330"/>
    </row>
    <row r="26" spans="1:9" ht="12.75">
      <c r="A26" s="138">
        <v>2</v>
      </c>
      <c r="B26" s="137"/>
      <c r="C26" s="329"/>
      <c r="D26" s="329"/>
      <c r="E26" s="329"/>
      <c r="F26" s="329"/>
      <c r="G26" s="329"/>
      <c r="H26" s="329"/>
      <c r="I26" s="330"/>
    </row>
    <row r="27" spans="1:9" ht="13.5" thickBot="1">
      <c r="A27" s="331" t="s">
        <v>87</v>
      </c>
      <c r="B27" s="332"/>
      <c r="C27" s="332"/>
      <c r="D27" s="86"/>
      <c r="E27" s="86"/>
      <c r="F27" s="332" t="str">
        <f>VLOOKUP(J15,мандатка!$B:$N,8,FALSE)</f>
        <v>Лазаренко Є. В.</v>
      </c>
      <c r="G27" s="332"/>
      <c r="H27" s="332"/>
      <c r="I27" s="333"/>
    </row>
    <row r="28" spans="1:9" ht="13.5" thickBot="1">
      <c r="A28" s="106"/>
      <c r="B28" s="106"/>
      <c r="C28" s="106"/>
      <c r="D28" s="13"/>
      <c r="E28" s="13"/>
      <c r="F28" s="106"/>
      <c r="G28" s="106"/>
      <c r="H28" s="106"/>
      <c r="I28" s="106"/>
    </row>
    <row r="29" spans="1:10" ht="11.25" customHeight="1">
      <c r="A29" s="310" t="s">
        <v>85</v>
      </c>
      <c r="B29" s="334"/>
      <c r="C29" s="334"/>
      <c r="D29" s="334"/>
      <c r="E29" s="334"/>
      <c r="F29" s="334"/>
      <c r="G29" s="334"/>
      <c r="H29" s="334"/>
      <c r="I29" s="311"/>
      <c r="J29">
        <v>100</v>
      </c>
    </row>
    <row r="30" spans="1:9" ht="16.5" customHeight="1">
      <c r="A30" s="326" t="s">
        <v>86</v>
      </c>
      <c r="B30" s="327"/>
      <c r="C30" s="335" t="str">
        <f>VLOOKUP(J29,мандатка!$B:$N,3,FALSE)</f>
        <v>КЗ «ЗОЦТКУМ» ЗОР </v>
      </c>
      <c r="D30" s="335"/>
      <c r="E30" s="335"/>
      <c r="F30" s="335"/>
      <c r="G30" s="335"/>
      <c r="H30" s="335"/>
      <c r="I30" s="336"/>
    </row>
    <row r="31" spans="1:9" ht="12.75" customHeight="1">
      <c r="A31" s="343" t="s">
        <v>90</v>
      </c>
      <c r="B31" s="344"/>
      <c r="C31" s="344"/>
      <c r="D31" s="344"/>
      <c r="E31" s="344"/>
      <c r="F31" s="344"/>
      <c r="G31" s="344"/>
      <c r="H31" s="344"/>
      <c r="I31" s="345"/>
    </row>
    <row r="32" spans="1:9" ht="26.25">
      <c r="A32" s="138" t="s">
        <v>1</v>
      </c>
      <c r="B32" s="137" t="s">
        <v>12</v>
      </c>
      <c r="C32" s="340" t="s">
        <v>4</v>
      </c>
      <c r="D32" s="341"/>
      <c r="E32" s="341"/>
      <c r="F32" s="341"/>
      <c r="G32" s="341"/>
      <c r="H32" s="341"/>
      <c r="I32" s="342"/>
    </row>
    <row r="33" spans="1:9" ht="12.75">
      <c r="A33" s="138">
        <v>1</v>
      </c>
      <c r="B33" s="137"/>
      <c r="C33" s="340"/>
      <c r="D33" s="341"/>
      <c r="E33" s="341"/>
      <c r="F33" s="341"/>
      <c r="G33" s="341"/>
      <c r="H33" s="341"/>
      <c r="I33" s="342"/>
    </row>
    <row r="34" spans="1:9" ht="12.75">
      <c r="A34" s="138">
        <v>2</v>
      </c>
      <c r="B34" s="137"/>
      <c r="C34" s="340"/>
      <c r="D34" s="341"/>
      <c r="E34" s="341"/>
      <c r="F34" s="341"/>
      <c r="G34" s="341"/>
      <c r="H34" s="341"/>
      <c r="I34" s="342"/>
    </row>
    <row r="35" spans="1:9" ht="12.75">
      <c r="A35" s="138">
        <v>3</v>
      </c>
      <c r="B35" s="137"/>
      <c r="C35" s="340"/>
      <c r="D35" s="341"/>
      <c r="E35" s="341"/>
      <c r="F35" s="341"/>
      <c r="G35" s="341"/>
      <c r="H35" s="341"/>
      <c r="I35" s="342"/>
    </row>
    <row r="36" spans="1:9" ht="12.75">
      <c r="A36" s="138">
        <v>4</v>
      </c>
      <c r="B36" s="137"/>
      <c r="C36" s="340"/>
      <c r="D36" s="341"/>
      <c r="E36" s="341"/>
      <c r="F36" s="341"/>
      <c r="G36" s="341"/>
      <c r="H36" s="341"/>
      <c r="I36" s="342"/>
    </row>
    <row r="37" spans="1:9" ht="12.75">
      <c r="A37" s="138">
        <v>5</v>
      </c>
      <c r="B37" s="137"/>
      <c r="C37" s="340"/>
      <c r="D37" s="341"/>
      <c r="E37" s="341"/>
      <c r="F37" s="341"/>
      <c r="G37" s="341"/>
      <c r="H37" s="341"/>
      <c r="I37" s="342"/>
    </row>
    <row r="38" spans="1:9" ht="12.75">
      <c r="A38" s="138">
        <v>6</v>
      </c>
      <c r="B38" s="137"/>
      <c r="C38" s="340"/>
      <c r="D38" s="341"/>
      <c r="E38" s="341"/>
      <c r="F38" s="341"/>
      <c r="G38" s="341"/>
      <c r="H38" s="341"/>
      <c r="I38" s="342"/>
    </row>
    <row r="39" spans="1:9" ht="13.5" customHeight="1" thickBot="1">
      <c r="A39" s="337" t="s">
        <v>87</v>
      </c>
      <c r="B39" s="338"/>
      <c r="C39" s="338"/>
      <c r="D39" s="86"/>
      <c r="E39" s="86"/>
      <c r="F39" s="338" t="str">
        <f>VLOOKUP(J29,мандатка!$B:$N,8,FALSE)</f>
        <v>Лазаренко Є. В.</v>
      </c>
      <c r="G39" s="338"/>
      <c r="H39" s="338"/>
      <c r="I39" s="339"/>
    </row>
    <row r="40" spans="1:9" ht="13.5" thickBot="1">
      <c r="A40" s="106"/>
      <c r="B40" s="106"/>
      <c r="C40" s="106"/>
      <c r="D40" s="13"/>
      <c r="E40" s="13"/>
      <c r="F40" s="106"/>
      <c r="G40" s="106"/>
      <c r="H40" s="106"/>
      <c r="I40" s="106"/>
    </row>
    <row r="41" spans="1:10" ht="11.25" customHeight="1">
      <c r="A41" s="310" t="s">
        <v>85</v>
      </c>
      <c r="B41" s="334"/>
      <c r="C41" s="334"/>
      <c r="D41" s="334"/>
      <c r="E41" s="334"/>
      <c r="F41" s="334"/>
      <c r="G41" s="334"/>
      <c r="H41" s="334"/>
      <c r="I41" s="311"/>
      <c r="J41">
        <v>100</v>
      </c>
    </row>
    <row r="42" spans="1:9" ht="16.5" customHeight="1">
      <c r="A42" s="326" t="s">
        <v>86</v>
      </c>
      <c r="B42" s="327"/>
      <c r="C42" s="335" t="str">
        <f>VLOOKUP(J41,мандатка!$B:$N,3,FALSE)</f>
        <v>КЗ «ЗОЦТКУМ» ЗОР </v>
      </c>
      <c r="D42" s="335"/>
      <c r="E42" s="335"/>
      <c r="F42" s="335"/>
      <c r="G42" s="335"/>
      <c r="H42" s="335"/>
      <c r="I42" s="336"/>
    </row>
    <row r="43" spans="1:9" ht="12.75" customHeight="1">
      <c r="A43" s="326" t="s">
        <v>91</v>
      </c>
      <c r="B43" s="327"/>
      <c r="C43" s="327"/>
      <c r="D43" s="327"/>
      <c r="E43" s="327"/>
      <c r="F43" s="327"/>
      <c r="G43" s="327"/>
      <c r="H43" s="327"/>
      <c r="I43" s="328"/>
    </row>
    <row r="44" spans="1:9" ht="26.25">
      <c r="A44" s="138" t="s">
        <v>1</v>
      </c>
      <c r="B44" s="137" t="s">
        <v>12</v>
      </c>
      <c r="C44" s="329" t="s">
        <v>4</v>
      </c>
      <c r="D44" s="329"/>
      <c r="E44" s="329"/>
      <c r="F44" s="329"/>
      <c r="G44" s="329"/>
      <c r="H44" s="329"/>
      <c r="I44" s="330"/>
    </row>
    <row r="45" spans="1:9" ht="12.75">
      <c r="A45" s="138">
        <v>1</v>
      </c>
      <c r="B45" s="137"/>
      <c r="C45" s="329"/>
      <c r="D45" s="329"/>
      <c r="E45" s="329"/>
      <c r="F45" s="329"/>
      <c r="G45" s="329"/>
      <c r="H45" s="329"/>
      <c r="I45" s="330"/>
    </row>
    <row r="46" spans="1:9" ht="12.75">
      <c r="A46" s="138">
        <v>2</v>
      </c>
      <c r="B46" s="137"/>
      <c r="C46" s="329"/>
      <c r="D46" s="329"/>
      <c r="E46" s="329"/>
      <c r="F46" s="329"/>
      <c r="G46" s="329"/>
      <c r="H46" s="329"/>
      <c r="I46" s="330"/>
    </row>
    <row r="47" spans="1:9" ht="12.75">
      <c r="A47" s="138">
        <v>3</v>
      </c>
      <c r="B47" s="137"/>
      <c r="C47" s="329"/>
      <c r="D47" s="329"/>
      <c r="E47" s="329"/>
      <c r="F47" s="329"/>
      <c r="G47" s="329"/>
      <c r="H47" s="329"/>
      <c r="I47" s="330"/>
    </row>
    <row r="48" spans="1:9" ht="12.75">
      <c r="A48" s="138">
        <v>4</v>
      </c>
      <c r="B48" s="137"/>
      <c r="C48" s="329"/>
      <c r="D48" s="329"/>
      <c r="E48" s="329"/>
      <c r="F48" s="329"/>
      <c r="G48" s="329"/>
      <c r="H48" s="329"/>
      <c r="I48" s="330"/>
    </row>
    <row r="49" spans="1:9" ht="12.75">
      <c r="A49" s="138">
        <v>5</v>
      </c>
      <c r="B49" s="137"/>
      <c r="C49" s="329"/>
      <c r="D49" s="329"/>
      <c r="E49" s="329"/>
      <c r="F49" s="329"/>
      <c r="G49" s="329"/>
      <c r="H49" s="329"/>
      <c r="I49" s="330"/>
    </row>
    <row r="50" spans="1:9" ht="12.75">
      <c r="A50" s="138">
        <v>6</v>
      </c>
      <c r="B50" s="137"/>
      <c r="C50" s="329"/>
      <c r="D50" s="329"/>
      <c r="E50" s="329"/>
      <c r="F50" s="329"/>
      <c r="G50" s="329"/>
      <c r="H50" s="329"/>
      <c r="I50" s="330"/>
    </row>
    <row r="51" spans="1:9" ht="13.5" thickBot="1">
      <c r="A51" s="331" t="s">
        <v>87</v>
      </c>
      <c r="B51" s="332"/>
      <c r="C51" s="332"/>
      <c r="D51" s="86"/>
      <c r="E51" s="86"/>
      <c r="F51" s="332" t="str">
        <f>VLOOKUP(J41,мандатка!$B:$N,8,FALSE)</f>
        <v>Лазаренко Є. В.</v>
      </c>
      <c r="G51" s="332"/>
      <c r="H51" s="332"/>
      <c r="I51" s="333"/>
    </row>
    <row r="52" spans="1:9" ht="13.5" thickBot="1">
      <c r="A52" s="106"/>
      <c r="B52" s="106"/>
      <c r="C52" s="106"/>
      <c r="D52" s="13"/>
      <c r="E52" s="13"/>
      <c r="F52" s="106"/>
      <c r="G52" s="106"/>
      <c r="H52" s="106"/>
      <c r="I52" s="106"/>
    </row>
    <row r="53" spans="1:10" ht="11.25" customHeight="1">
      <c r="A53" s="310" t="s">
        <v>85</v>
      </c>
      <c r="B53" s="334"/>
      <c r="C53" s="334"/>
      <c r="D53" s="334"/>
      <c r="E53" s="334"/>
      <c r="F53" s="334"/>
      <c r="G53" s="334"/>
      <c r="H53" s="334"/>
      <c r="I53" s="311"/>
      <c r="J53">
        <v>100</v>
      </c>
    </row>
    <row r="54" spans="1:9" ht="16.5" customHeight="1">
      <c r="A54" s="326" t="s">
        <v>86</v>
      </c>
      <c r="B54" s="327"/>
      <c r="C54" s="335" t="str">
        <f>VLOOKUP(J53,мандатка!$B:$N,3,FALSE)</f>
        <v>КЗ «ЗОЦТКУМ» ЗОР </v>
      </c>
      <c r="D54" s="335"/>
      <c r="E54" s="335"/>
      <c r="F54" s="335"/>
      <c r="G54" s="335"/>
      <c r="H54" s="335"/>
      <c r="I54" s="336"/>
    </row>
    <row r="55" spans="1:9" ht="12.75" customHeight="1">
      <c r="A55" s="326" t="s">
        <v>92</v>
      </c>
      <c r="B55" s="327"/>
      <c r="C55" s="327"/>
      <c r="D55" s="327"/>
      <c r="E55" s="327"/>
      <c r="F55" s="327"/>
      <c r="G55" s="327"/>
      <c r="H55" s="327"/>
      <c r="I55" s="328"/>
    </row>
    <row r="56" spans="1:9" ht="26.25">
      <c r="A56" s="87" t="s">
        <v>1</v>
      </c>
      <c r="B56" s="13" t="s">
        <v>12</v>
      </c>
      <c r="C56" s="327" t="s">
        <v>4</v>
      </c>
      <c r="D56" s="327"/>
      <c r="E56" s="327"/>
      <c r="F56" s="327"/>
      <c r="G56" s="327"/>
      <c r="H56" s="327"/>
      <c r="I56" s="328"/>
    </row>
    <row r="57" spans="1:9" ht="12.75">
      <c r="A57" s="138">
        <v>1</v>
      </c>
      <c r="B57" s="137"/>
      <c r="C57" s="329"/>
      <c r="D57" s="329"/>
      <c r="E57" s="329"/>
      <c r="F57" s="329"/>
      <c r="G57" s="329"/>
      <c r="H57" s="329"/>
      <c r="I57" s="330"/>
    </row>
    <row r="58" spans="1:9" ht="12.75">
      <c r="A58" s="138">
        <v>2</v>
      </c>
      <c r="B58" s="137"/>
      <c r="C58" s="329"/>
      <c r="D58" s="329"/>
      <c r="E58" s="329"/>
      <c r="F58" s="329"/>
      <c r="G58" s="329"/>
      <c r="H58" s="329"/>
      <c r="I58" s="330"/>
    </row>
    <row r="59" spans="1:9" ht="12.75">
      <c r="A59" s="138">
        <v>3</v>
      </c>
      <c r="B59" s="137"/>
      <c r="C59" s="329"/>
      <c r="D59" s="329"/>
      <c r="E59" s="329"/>
      <c r="F59" s="329"/>
      <c r="G59" s="329"/>
      <c r="H59" s="329"/>
      <c r="I59" s="330"/>
    </row>
    <row r="60" spans="1:9" ht="12.75">
      <c r="A60" s="138">
        <v>4</v>
      </c>
      <c r="B60" s="137"/>
      <c r="C60" s="329"/>
      <c r="D60" s="329"/>
      <c r="E60" s="329"/>
      <c r="F60" s="329"/>
      <c r="G60" s="329"/>
      <c r="H60" s="329"/>
      <c r="I60" s="330"/>
    </row>
    <row r="61" spans="1:9" ht="12.75">
      <c r="A61" s="138">
        <v>5</v>
      </c>
      <c r="B61" s="137"/>
      <c r="C61" s="329"/>
      <c r="D61" s="329"/>
      <c r="E61" s="329"/>
      <c r="F61" s="329"/>
      <c r="G61" s="329"/>
      <c r="H61" s="329"/>
      <c r="I61" s="330"/>
    </row>
    <row r="62" spans="1:9" ht="12.75">
      <c r="A62" s="138">
        <v>6</v>
      </c>
      <c r="B62" s="137"/>
      <c r="C62" s="329"/>
      <c r="D62" s="329"/>
      <c r="E62" s="329"/>
      <c r="F62" s="329"/>
      <c r="G62" s="329"/>
      <c r="H62" s="329"/>
      <c r="I62" s="330"/>
    </row>
    <row r="63" spans="1:9" ht="13.5" thickBot="1">
      <c r="A63" s="331" t="s">
        <v>87</v>
      </c>
      <c r="B63" s="332"/>
      <c r="C63" s="332"/>
      <c r="D63" s="86"/>
      <c r="E63" s="86"/>
      <c r="F63" s="332" t="str">
        <f>VLOOKUP(J53,мандатка!$B:$N,8,FALSE)</f>
        <v>Лазаренко Є. В.</v>
      </c>
      <c r="G63" s="332"/>
      <c r="H63" s="332"/>
      <c r="I63" s="333"/>
    </row>
    <row r="64" spans="1:10" ht="12.75" customHeight="1">
      <c r="A64" s="310" t="s">
        <v>85</v>
      </c>
      <c r="B64" s="334"/>
      <c r="C64" s="334"/>
      <c r="D64" s="334"/>
      <c r="E64" s="334"/>
      <c r="F64" s="334"/>
      <c r="G64" s="334"/>
      <c r="H64" s="334"/>
      <c r="I64" s="311"/>
      <c r="J64">
        <v>110</v>
      </c>
    </row>
    <row r="65" spans="1:9" ht="20.25" customHeight="1">
      <c r="A65" s="326" t="s">
        <v>86</v>
      </c>
      <c r="B65" s="327"/>
      <c r="C65" s="335" t="str">
        <f>VLOOKUP(J64,мандатка!$B:$N,3,FALSE)</f>
        <v>МОЦТКЕ УМ</v>
      </c>
      <c r="D65" s="335"/>
      <c r="E65" s="335"/>
      <c r="F65" s="335"/>
      <c r="G65" s="335"/>
      <c r="H65" s="335"/>
      <c r="I65" s="336"/>
    </row>
    <row r="66" spans="1:9" ht="12.75" customHeight="1">
      <c r="A66" s="326" t="s">
        <v>88</v>
      </c>
      <c r="B66" s="327"/>
      <c r="C66" s="327"/>
      <c r="D66" s="327"/>
      <c r="E66" s="327"/>
      <c r="F66" s="327"/>
      <c r="G66" s="327"/>
      <c r="H66" s="327"/>
      <c r="I66" s="328"/>
    </row>
    <row r="67" spans="1:9" ht="26.25">
      <c r="A67" s="138" t="s">
        <v>1</v>
      </c>
      <c r="B67" s="137" t="s">
        <v>12</v>
      </c>
      <c r="C67" s="329" t="s">
        <v>4</v>
      </c>
      <c r="D67" s="329"/>
      <c r="E67" s="329"/>
      <c r="F67" s="329"/>
      <c r="G67" s="329"/>
      <c r="H67" s="329"/>
      <c r="I67" s="330"/>
    </row>
    <row r="68" spans="1:9" ht="12.75">
      <c r="A68" s="138">
        <v>1</v>
      </c>
      <c r="B68" s="137"/>
      <c r="C68" s="329"/>
      <c r="D68" s="329"/>
      <c r="E68" s="329"/>
      <c r="F68" s="329"/>
      <c r="G68" s="329"/>
      <c r="H68" s="329"/>
      <c r="I68" s="330"/>
    </row>
    <row r="69" spans="1:9" ht="12.75">
      <c r="A69" s="138">
        <v>2</v>
      </c>
      <c r="B69" s="137"/>
      <c r="C69" s="329"/>
      <c r="D69" s="329"/>
      <c r="E69" s="329"/>
      <c r="F69" s="329"/>
      <c r="G69" s="329"/>
      <c r="H69" s="329"/>
      <c r="I69" s="330"/>
    </row>
    <row r="70" spans="1:9" ht="12.75">
      <c r="A70" s="138">
        <v>3</v>
      </c>
      <c r="B70" s="137"/>
      <c r="C70" s="329"/>
      <c r="D70" s="329"/>
      <c r="E70" s="329"/>
      <c r="F70" s="329"/>
      <c r="G70" s="329"/>
      <c r="H70" s="329"/>
      <c r="I70" s="330"/>
    </row>
    <row r="71" spans="1:9" ht="12.75">
      <c r="A71" s="138">
        <v>4</v>
      </c>
      <c r="B71" s="137"/>
      <c r="C71" s="329"/>
      <c r="D71" s="329"/>
      <c r="E71" s="329"/>
      <c r="F71" s="329"/>
      <c r="G71" s="329"/>
      <c r="H71" s="329"/>
      <c r="I71" s="330"/>
    </row>
    <row r="72" spans="1:9" ht="12.75">
      <c r="A72" s="138">
        <v>5</v>
      </c>
      <c r="B72" s="137"/>
      <c r="C72" s="329"/>
      <c r="D72" s="329"/>
      <c r="E72" s="329"/>
      <c r="F72" s="329"/>
      <c r="G72" s="329"/>
      <c r="H72" s="329"/>
      <c r="I72" s="330"/>
    </row>
    <row r="73" spans="1:9" ht="12.75">
      <c r="A73" s="138">
        <v>6</v>
      </c>
      <c r="B73" s="137"/>
      <c r="C73" s="329"/>
      <c r="D73" s="329"/>
      <c r="E73" s="329"/>
      <c r="F73" s="329"/>
      <c r="G73" s="329"/>
      <c r="H73" s="329"/>
      <c r="I73" s="330"/>
    </row>
    <row r="74" spans="1:9" ht="12.75">
      <c r="A74" s="138">
        <v>7</v>
      </c>
      <c r="B74" s="137"/>
      <c r="C74" s="329"/>
      <c r="D74" s="329"/>
      <c r="E74" s="329"/>
      <c r="F74" s="329"/>
      <c r="G74" s="329"/>
      <c r="H74" s="329"/>
      <c r="I74" s="330"/>
    </row>
    <row r="75" spans="1:9" ht="12.75">
      <c r="A75" s="138">
        <v>8</v>
      </c>
      <c r="B75" s="137"/>
      <c r="C75" s="329"/>
      <c r="D75" s="329"/>
      <c r="E75" s="329"/>
      <c r="F75" s="329"/>
      <c r="G75" s="329"/>
      <c r="H75" s="329"/>
      <c r="I75" s="330"/>
    </row>
    <row r="76" spans="1:9" ht="13.5" customHeight="1" thickBot="1">
      <c r="A76" s="331" t="s">
        <v>87</v>
      </c>
      <c r="B76" s="332"/>
      <c r="C76" s="332"/>
      <c r="D76" s="86"/>
      <c r="E76" s="86"/>
      <c r="F76" s="332" t="str">
        <f>VLOOKUP(J64,мандатка!$B:$N,8,FALSE)</f>
        <v>Безпалий М. А.</v>
      </c>
      <c r="G76" s="332"/>
      <c r="H76" s="332"/>
      <c r="I76" s="333"/>
    </row>
    <row r="77" spans="1:9" ht="13.5" thickBot="1">
      <c r="A77" s="106"/>
      <c r="B77" s="106"/>
      <c r="C77" s="106"/>
      <c r="D77" s="13"/>
      <c r="E77" s="13"/>
      <c r="F77" s="106"/>
      <c r="G77" s="106"/>
      <c r="H77" s="106"/>
      <c r="I77" s="106"/>
    </row>
    <row r="78" spans="1:10" ht="12.75" customHeight="1">
      <c r="A78" s="310" t="s">
        <v>85</v>
      </c>
      <c r="B78" s="334"/>
      <c r="C78" s="334"/>
      <c r="D78" s="334"/>
      <c r="E78" s="334"/>
      <c r="F78" s="334"/>
      <c r="G78" s="334"/>
      <c r="H78" s="334"/>
      <c r="I78" s="311"/>
      <c r="J78">
        <v>110</v>
      </c>
    </row>
    <row r="79" spans="1:9" ht="20.25" customHeight="1">
      <c r="A79" s="326" t="s">
        <v>86</v>
      </c>
      <c r="B79" s="327"/>
      <c r="C79" s="335" t="str">
        <f>VLOOKUP(J78,мандатка!$B:$N,3,FALSE)</f>
        <v>МОЦТКЕ УМ</v>
      </c>
      <c r="D79" s="335"/>
      <c r="E79" s="335"/>
      <c r="F79" s="335"/>
      <c r="G79" s="335"/>
      <c r="H79" s="335"/>
      <c r="I79" s="336"/>
    </row>
    <row r="80" spans="1:9" ht="12.75" customHeight="1">
      <c r="A80" s="326" t="s">
        <v>89</v>
      </c>
      <c r="B80" s="327"/>
      <c r="C80" s="327"/>
      <c r="D80" s="327"/>
      <c r="E80" s="327"/>
      <c r="F80" s="327"/>
      <c r="G80" s="327"/>
      <c r="H80" s="327"/>
      <c r="I80" s="328"/>
    </row>
    <row r="81" spans="1:9" ht="26.25">
      <c r="A81" s="138" t="s">
        <v>1</v>
      </c>
      <c r="B81" s="137" t="s">
        <v>12</v>
      </c>
      <c r="C81" s="329" t="s">
        <v>4</v>
      </c>
      <c r="D81" s="329"/>
      <c r="E81" s="329"/>
      <c r="F81" s="329"/>
      <c r="G81" s="329"/>
      <c r="H81" s="329"/>
      <c r="I81" s="330"/>
    </row>
    <row r="82" spans="1:9" ht="12.75">
      <c r="A82" s="138">
        <v>1</v>
      </c>
      <c r="B82" s="137"/>
      <c r="C82" s="329"/>
      <c r="D82" s="329"/>
      <c r="E82" s="329"/>
      <c r="F82" s="329"/>
      <c r="G82" s="329"/>
      <c r="H82" s="329"/>
      <c r="I82" s="330"/>
    </row>
    <row r="83" spans="1:9" ht="12.75">
      <c r="A83" s="138">
        <v>2</v>
      </c>
      <c r="B83" s="137"/>
      <c r="C83" s="329"/>
      <c r="D83" s="329"/>
      <c r="E83" s="329"/>
      <c r="F83" s="329"/>
      <c r="G83" s="329"/>
      <c r="H83" s="329"/>
      <c r="I83" s="330"/>
    </row>
    <row r="84" spans="1:9" ht="12.75">
      <c r="A84" s="138">
        <v>1</v>
      </c>
      <c r="B84" s="137"/>
      <c r="C84" s="329"/>
      <c r="D84" s="329"/>
      <c r="E84" s="329"/>
      <c r="F84" s="329"/>
      <c r="G84" s="329"/>
      <c r="H84" s="329"/>
      <c r="I84" s="330"/>
    </row>
    <row r="85" spans="1:9" ht="12.75">
      <c r="A85" s="138">
        <v>2</v>
      </c>
      <c r="B85" s="137"/>
      <c r="C85" s="329"/>
      <c r="D85" s="329"/>
      <c r="E85" s="329"/>
      <c r="F85" s="329"/>
      <c r="G85" s="329"/>
      <c r="H85" s="329"/>
      <c r="I85" s="330"/>
    </row>
    <row r="86" spans="1:9" ht="12.75">
      <c r="A86" s="138">
        <v>1</v>
      </c>
      <c r="B86" s="137"/>
      <c r="C86" s="329"/>
      <c r="D86" s="329"/>
      <c r="E86" s="329"/>
      <c r="F86" s="329"/>
      <c r="G86" s="329"/>
      <c r="H86" s="329"/>
      <c r="I86" s="330"/>
    </row>
    <row r="87" spans="1:9" ht="12.75">
      <c r="A87" s="138">
        <v>2</v>
      </c>
      <c r="B87" s="137"/>
      <c r="C87" s="329"/>
      <c r="D87" s="329"/>
      <c r="E87" s="329"/>
      <c r="F87" s="329"/>
      <c r="G87" s="329"/>
      <c r="H87" s="329"/>
      <c r="I87" s="330"/>
    </row>
    <row r="88" spans="1:9" ht="12.75">
      <c r="A88" s="138">
        <v>1</v>
      </c>
      <c r="B88" s="137"/>
      <c r="C88" s="329"/>
      <c r="D88" s="329"/>
      <c r="E88" s="329"/>
      <c r="F88" s="329"/>
      <c r="G88" s="329"/>
      <c r="H88" s="329"/>
      <c r="I88" s="330"/>
    </row>
    <row r="89" spans="1:9" ht="12.75">
      <c r="A89" s="138">
        <v>2</v>
      </c>
      <c r="B89" s="137"/>
      <c r="C89" s="329"/>
      <c r="D89" s="329"/>
      <c r="E89" s="329"/>
      <c r="F89" s="329"/>
      <c r="G89" s="329"/>
      <c r="H89" s="329"/>
      <c r="I89" s="330"/>
    </row>
    <row r="90" spans="1:9" ht="13.5" thickBot="1">
      <c r="A90" s="331" t="s">
        <v>87</v>
      </c>
      <c r="B90" s="332"/>
      <c r="C90" s="332"/>
      <c r="D90" s="86"/>
      <c r="E90" s="86"/>
      <c r="F90" s="332" t="str">
        <f>VLOOKUP(J78,мандатка!$B:$N,8,FALSE)</f>
        <v>Безпалий М. А.</v>
      </c>
      <c r="G90" s="332"/>
      <c r="H90" s="332"/>
      <c r="I90" s="333"/>
    </row>
    <row r="91" spans="1:9" ht="13.5" thickBot="1">
      <c r="A91" s="106"/>
      <c r="B91" s="106"/>
      <c r="C91" s="106"/>
      <c r="D91" s="13"/>
      <c r="E91" s="13"/>
      <c r="F91" s="106"/>
      <c r="G91" s="106"/>
      <c r="H91" s="106"/>
      <c r="I91" s="106"/>
    </row>
    <row r="92" spans="1:10" ht="12.75" customHeight="1">
      <c r="A92" s="310" t="s">
        <v>85</v>
      </c>
      <c r="B92" s="334"/>
      <c r="C92" s="334"/>
      <c r="D92" s="334"/>
      <c r="E92" s="334"/>
      <c r="F92" s="334"/>
      <c r="G92" s="334"/>
      <c r="H92" s="334"/>
      <c r="I92" s="311"/>
      <c r="J92">
        <v>110</v>
      </c>
    </row>
    <row r="93" spans="1:9" ht="20.25" customHeight="1">
      <c r="A93" s="326" t="s">
        <v>86</v>
      </c>
      <c r="B93" s="327"/>
      <c r="C93" s="335" t="str">
        <f>VLOOKUP(J92,мандатка!$B:$N,3,FALSE)</f>
        <v>МОЦТКЕ УМ</v>
      </c>
      <c r="D93" s="335"/>
      <c r="E93" s="335"/>
      <c r="F93" s="335"/>
      <c r="G93" s="335"/>
      <c r="H93" s="335"/>
      <c r="I93" s="336"/>
    </row>
    <row r="94" spans="1:9" ht="12.75" customHeight="1">
      <c r="A94" s="343" t="s">
        <v>90</v>
      </c>
      <c r="B94" s="344"/>
      <c r="C94" s="344"/>
      <c r="D94" s="344"/>
      <c r="E94" s="344"/>
      <c r="F94" s="344"/>
      <c r="G94" s="344"/>
      <c r="H94" s="344"/>
      <c r="I94" s="345"/>
    </row>
    <row r="95" spans="1:9" ht="26.25">
      <c r="A95" s="138" t="s">
        <v>1</v>
      </c>
      <c r="B95" s="137" t="s">
        <v>12</v>
      </c>
      <c r="C95" s="340" t="s">
        <v>4</v>
      </c>
      <c r="D95" s="341"/>
      <c r="E95" s="341"/>
      <c r="F95" s="341"/>
      <c r="G95" s="341"/>
      <c r="H95" s="341"/>
      <c r="I95" s="342"/>
    </row>
    <row r="96" spans="1:9" ht="12.75">
      <c r="A96" s="138">
        <v>1</v>
      </c>
      <c r="B96" s="137"/>
      <c r="C96" s="340"/>
      <c r="D96" s="341"/>
      <c r="E96" s="341"/>
      <c r="F96" s="341"/>
      <c r="G96" s="341"/>
      <c r="H96" s="341"/>
      <c r="I96" s="342"/>
    </row>
    <row r="97" spans="1:9" ht="12.75">
      <c r="A97" s="138">
        <v>2</v>
      </c>
      <c r="B97" s="137"/>
      <c r="C97" s="340"/>
      <c r="D97" s="341"/>
      <c r="E97" s="341"/>
      <c r="F97" s="341"/>
      <c r="G97" s="341"/>
      <c r="H97" s="341"/>
      <c r="I97" s="342"/>
    </row>
    <row r="98" spans="1:9" ht="12.75">
      <c r="A98" s="138">
        <v>3</v>
      </c>
      <c r="B98" s="137"/>
      <c r="C98" s="340"/>
      <c r="D98" s="341"/>
      <c r="E98" s="341"/>
      <c r="F98" s="341"/>
      <c r="G98" s="341"/>
      <c r="H98" s="341"/>
      <c r="I98" s="342"/>
    </row>
    <row r="99" spans="1:9" ht="12.75">
      <c r="A99" s="138">
        <v>4</v>
      </c>
      <c r="B99" s="137"/>
      <c r="C99" s="340"/>
      <c r="D99" s="341"/>
      <c r="E99" s="341"/>
      <c r="F99" s="341"/>
      <c r="G99" s="341"/>
      <c r="H99" s="341"/>
      <c r="I99" s="342"/>
    </row>
    <row r="100" spans="1:9" ht="12.75">
      <c r="A100" s="138">
        <v>5</v>
      </c>
      <c r="B100" s="137"/>
      <c r="C100" s="340"/>
      <c r="D100" s="341"/>
      <c r="E100" s="341"/>
      <c r="F100" s="341"/>
      <c r="G100" s="341"/>
      <c r="H100" s="341"/>
      <c r="I100" s="342"/>
    </row>
    <row r="101" spans="1:9" ht="12.75">
      <c r="A101" s="138">
        <v>6</v>
      </c>
      <c r="B101" s="137"/>
      <c r="C101" s="340"/>
      <c r="D101" s="341"/>
      <c r="E101" s="341"/>
      <c r="F101" s="341"/>
      <c r="G101" s="341"/>
      <c r="H101" s="341"/>
      <c r="I101" s="342"/>
    </row>
    <row r="102" spans="1:9" ht="13.5" customHeight="1" thickBot="1">
      <c r="A102" s="337" t="s">
        <v>87</v>
      </c>
      <c r="B102" s="338"/>
      <c r="C102" s="338"/>
      <c r="D102" s="86"/>
      <c r="E102" s="86"/>
      <c r="F102" s="338" t="str">
        <f>VLOOKUP(J92,мандатка!$B:$N,8,FALSE)</f>
        <v>Безпалий М. А.</v>
      </c>
      <c r="G102" s="338"/>
      <c r="H102" s="338"/>
      <c r="I102" s="339"/>
    </row>
    <row r="103" spans="1:9" ht="13.5" thickBot="1">
      <c r="A103" s="106"/>
      <c r="B103" s="106"/>
      <c r="C103" s="106"/>
      <c r="D103" s="13"/>
      <c r="E103" s="13"/>
      <c r="F103" s="106"/>
      <c r="G103" s="106"/>
      <c r="H103" s="106"/>
      <c r="I103" s="106"/>
    </row>
    <row r="104" spans="1:10" ht="12.75">
      <c r="A104" s="310" t="s">
        <v>85</v>
      </c>
      <c r="B104" s="334"/>
      <c r="C104" s="334"/>
      <c r="D104" s="334"/>
      <c r="E104" s="334"/>
      <c r="F104" s="334"/>
      <c r="G104" s="334"/>
      <c r="H104" s="334"/>
      <c r="I104" s="311"/>
      <c r="J104">
        <v>110</v>
      </c>
    </row>
    <row r="105" spans="1:9" ht="20.25">
      <c r="A105" s="326" t="s">
        <v>86</v>
      </c>
      <c r="B105" s="327"/>
      <c r="C105" s="335" t="str">
        <f>VLOOKUP(J104,мандатка!$B:$N,3,FALSE)</f>
        <v>МОЦТКЕ УМ</v>
      </c>
      <c r="D105" s="335"/>
      <c r="E105" s="335"/>
      <c r="F105" s="335"/>
      <c r="G105" s="335"/>
      <c r="H105" s="335"/>
      <c r="I105" s="336"/>
    </row>
    <row r="106" spans="1:9" ht="12.75">
      <c r="A106" s="326" t="s">
        <v>91</v>
      </c>
      <c r="B106" s="327"/>
      <c r="C106" s="327"/>
      <c r="D106" s="327"/>
      <c r="E106" s="327"/>
      <c r="F106" s="327"/>
      <c r="G106" s="327"/>
      <c r="H106" s="327"/>
      <c r="I106" s="328"/>
    </row>
    <row r="107" spans="1:9" ht="26.25">
      <c r="A107" s="138" t="s">
        <v>1</v>
      </c>
      <c r="B107" s="137" t="s">
        <v>12</v>
      </c>
      <c r="C107" s="329" t="s">
        <v>4</v>
      </c>
      <c r="D107" s="329"/>
      <c r="E107" s="329"/>
      <c r="F107" s="329"/>
      <c r="G107" s="329"/>
      <c r="H107" s="329"/>
      <c r="I107" s="330"/>
    </row>
    <row r="108" spans="1:9" ht="12.75">
      <c r="A108" s="138">
        <v>1</v>
      </c>
      <c r="B108" s="137"/>
      <c r="C108" s="329"/>
      <c r="D108" s="329"/>
      <c r="E108" s="329"/>
      <c r="F108" s="329"/>
      <c r="G108" s="329"/>
      <c r="H108" s="329"/>
      <c r="I108" s="330"/>
    </row>
    <row r="109" spans="1:9" ht="12.75">
      <c r="A109" s="138">
        <v>2</v>
      </c>
      <c r="B109" s="137"/>
      <c r="C109" s="329"/>
      <c r="D109" s="329"/>
      <c r="E109" s="329"/>
      <c r="F109" s="329"/>
      <c r="G109" s="329"/>
      <c r="H109" s="329"/>
      <c r="I109" s="330"/>
    </row>
    <row r="110" spans="1:9" ht="12.75">
      <c r="A110" s="138">
        <v>3</v>
      </c>
      <c r="B110" s="137"/>
      <c r="C110" s="329"/>
      <c r="D110" s="329"/>
      <c r="E110" s="329"/>
      <c r="F110" s="329"/>
      <c r="G110" s="329"/>
      <c r="H110" s="329"/>
      <c r="I110" s="330"/>
    </row>
    <row r="111" spans="1:9" ht="12.75">
      <c r="A111" s="138">
        <v>4</v>
      </c>
      <c r="B111" s="137"/>
      <c r="C111" s="329"/>
      <c r="D111" s="329"/>
      <c r="E111" s="329"/>
      <c r="F111" s="329"/>
      <c r="G111" s="329"/>
      <c r="H111" s="329"/>
      <c r="I111" s="330"/>
    </row>
    <row r="112" spans="1:9" ht="12.75">
      <c r="A112" s="138">
        <v>5</v>
      </c>
      <c r="B112" s="137"/>
      <c r="C112" s="329"/>
      <c r="D112" s="329"/>
      <c r="E112" s="329"/>
      <c r="F112" s="329"/>
      <c r="G112" s="329"/>
      <c r="H112" s="329"/>
      <c r="I112" s="330"/>
    </row>
    <row r="113" spans="1:9" ht="12.75">
      <c r="A113" s="138">
        <v>6</v>
      </c>
      <c r="B113" s="137"/>
      <c r="C113" s="329"/>
      <c r="D113" s="329"/>
      <c r="E113" s="329"/>
      <c r="F113" s="329"/>
      <c r="G113" s="329"/>
      <c r="H113" s="329"/>
      <c r="I113" s="330"/>
    </row>
    <row r="114" spans="1:9" ht="13.5" thickBot="1">
      <c r="A114" s="331" t="s">
        <v>87</v>
      </c>
      <c r="B114" s="332"/>
      <c r="C114" s="332"/>
      <c r="D114" s="86"/>
      <c r="E114" s="86"/>
      <c r="F114" s="332" t="str">
        <f>VLOOKUP(J104,мандатка!$B:$N,8,FALSE)</f>
        <v>Безпалий М. А.</v>
      </c>
      <c r="G114" s="332"/>
      <c r="H114" s="332"/>
      <c r="I114" s="333"/>
    </row>
    <row r="115" spans="1:9" ht="13.5" thickBot="1">
      <c r="A115" s="106"/>
      <c r="B115" s="106"/>
      <c r="C115" s="106"/>
      <c r="D115" s="13"/>
      <c r="E115" s="13"/>
      <c r="F115" s="106"/>
      <c r="G115" s="106"/>
      <c r="H115" s="106"/>
      <c r="I115" s="106"/>
    </row>
    <row r="116" spans="1:10" ht="12.75">
      <c r="A116" s="310" t="s">
        <v>85</v>
      </c>
      <c r="B116" s="334"/>
      <c r="C116" s="334"/>
      <c r="D116" s="334"/>
      <c r="E116" s="334"/>
      <c r="F116" s="334"/>
      <c r="G116" s="334"/>
      <c r="H116" s="334"/>
      <c r="I116" s="311"/>
      <c r="J116">
        <v>110</v>
      </c>
    </row>
    <row r="117" spans="1:9" ht="20.25">
      <c r="A117" s="326" t="s">
        <v>86</v>
      </c>
      <c r="B117" s="327"/>
      <c r="C117" s="335" t="str">
        <f>VLOOKUP(J116,мандатка!$B:$N,3,FALSE)</f>
        <v>МОЦТКЕ УМ</v>
      </c>
      <c r="D117" s="335"/>
      <c r="E117" s="335"/>
      <c r="F117" s="335"/>
      <c r="G117" s="335"/>
      <c r="H117" s="335"/>
      <c r="I117" s="336"/>
    </row>
    <row r="118" spans="1:9" ht="12.75">
      <c r="A118" s="326" t="s">
        <v>92</v>
      </c>
      <c r="B118" s="327"/>
      <c r="C118" s="327"/>
      <c r="D118" s="327"/>
      <c r="E118" s="327"/>
      <c r="F118" s="327"/>
      <c r="G118" s="327"/>
      <c r="H118" s="327"/>
      <c r="I118" s="328"/>
    </row>
    <row r="119" spans="1:9" ht="26.25">
      <c r="A119" s="87" t="s">
        <v>1</v>
      </c>
      <c r="B119" s="13" t="s">
        <v>12</v>
      </c>
      <c r="C119" s="327" t="s">
        <v>4</v>
      </c>
      <c r="D119" s="327"/>
      <c r="E119" s="327"/>
      <c r="F119" s="327"/>
      <c r="G119" s="327"/>
      <c r="H119" s="327"/>
      <c r="I119" s="328"/>
    </row>
    <row r="120" spans="1:9" ht="12.75">
      <c r="A120" s="138">
        <v>1</v>
      </c>
      <c r="B120" s="137"/>
      <c r="C120" s="329"/>
      <c r="D120" s="329"/>
      <c r="E120" s="329"/>
      <c r="F120" s="329"/>
      <c r="G120" s="329"/>
      <c r="H120" s="329"/>
      <c r="I120" s="330"/>
    </row>
    <row r="121" spans="1:9" ht="12.75">
      <c r="A121" s="138">
        <v>2</v>
      </c>
      <c r="B121" s="137"/>
      <c r="C121" s="329"/>
      <c r="D121" s="329"/>
      <c r="E121" s="329"/>
      <c r="F121" s="329"/>
      <c r="G121" s="329"/>
      <c r="H121" s="329"/>
      <c r="I121" s="330"/>
    </row>
    <row r="122" spans="1:9" ht="12.75">
      <c r="A122" s="138">
        <v>3</v>
      </c>
      <c r="B122" s="137"/>
      <c r="C122" s="329"/>
      <c r="D122" s="329"/>
      <c r="E122" s="329"/>
      <c r="F122" s="329"/>
      <c r="G122" s="329"/>
      <c r="H122" s="329"/>
      <c r="I122" s="330"/>
    </row>
    <row r="123" spans="1:9" ht="12.75">
      <c r="A123" s="138">
        <v>4</v>
      </c>
      <c r="B123" s="137"/>
      <c r="C123" s="329"/>
      <c r="D123" s="329"/>
      <c r="E123" s="329"/>
      <c r="F123" s="329"/>
      <c r="G123" s="329"/>
      <c r="H123" s="329"/>
      <c r="I123" s="330"/>
    </row>
    <row r="124" spans="1:9" ht="12.75">
      <c r="A124" s="138">
        <v>5</v>
      </c>
      <c r="B124" s="137"/>
      <c r="C124" s="329"/>
      <c r="D124" s="329"/>
      <c r="E124" s="329"/>
      <c r="F124" s="329"/>
      <c r="G124" s="329"/>
      <c r="H124" s="329"/>
      <c r="I124" s="330"/>
    </row>
    <row r="125" spans="1:9" ht="12.75">
      <c r="A125" s="138">
        <v>6</v>
      </c>
      <c r="B125" s="137"/>
      <c r="C125" s="329"/>
      <c r="D125" s="329"/>
      <c r="E125" s="329"/>
      <c r="F125" s="329"/>
      <c r="G125" s="329"/>
      <c r="H125" s="329"/>
      <c r="I125" s="330"/>
    </row>
    <row r="126" spans="1:9" ht="13.5" thickBot="1">
      <c r="A126" s="331" t="s">
        <v>87</v>
      </c>
      <c r="B126" s="332"/>
      <c r="C126" s="332"/>
      <c r="D126" s="86"/>
      <c r="E126" s="86"/>
      <c r="F126" s="332" t="str">
        <f>VLOOKUP(J116,мандатка!$B:$N,8,FALSE)</f>
        <v>Безпалий М. А.</v>
      </c>
      <c r="G126" s="332"/>
      <c r="H126" s="332"/>
      <c r="I126" s="333"/>
    </row>
    <row r="127" spans="1:10" ht="12.75">
      <c r="A127" s="310" t="s">
        <v>85</v>
      </c>
      <c r="B127" s="334"/>
      <c r="C127" s="334"/>
      <c r="D127" s="334"/>
      <c r="E127" s="334"/>
      <c r="F127" s="334"/>
      <c r="G127" s="334"/>
      <c r="H127" s="334"/>
      <c r="I127" s="311"/>
      <c r="J127">
        <v>120</v>
      </c>
    </row>
    <row r="128" spans="1:9" ht="20.25">
      <c r="A128" s="326" t="s">
        <v>86</v>
      </c>
      <c r="B128" s="327"/>
      <c r="C128" s="335" t="str">
        <f>VLOOKUP(J127,мандатка!$B:$N,3,FALSE)</f>
        <v>Сумський ОЦПО та РТМ</v>
      </c>
      <c r="D128" s="335"/>
      <c r="E128" s="335"/>
      <c r="F128" s="335"/>
      <c r="G128" s="335"/>
      <c r="H128" s="335"/>
      <c r="I128" s="336"/>
    </row>
    <row r="129" spans="1:9" ht="12.75">
      <c r="A129" s="326" t="s">
        <v>88</v>
      </c>
      <c r="B129" s="327"/>
      <c r="C129" s="327"/>
      <c r="D129" s="327"/>
      <c r="E129" s="327"/>
      <c r="F129" s="327"/>
      <c r="G129" s="327"/>
      <c r="H129" s="327"/>
      <c r="I129" s="328"/>
    </row>
    <row r="130" spans="1:9" ht="26.25">
      <c r="A130" s="138" t="s">
        <v>1</v>
      </c>
      <c r="B130" s="137" t="s">
        <v>12</v>
      </c>
      <c r="C130" s="329" t="s">
        <v>4</v>
      </c>
      <c r="D130" s="329"/>
      <c r="E130" s="329"/>
      <c r="F130" s="329"/>
      <c r="G130" s="329"/>
      <c r="H130" s="329"/>
      <c r="I130" s="330"/>
    </row>
    <row r="131" spans="1:9" ht="12.75">
      <c r="A131" s="138">
        <v>1</v>
      </c>
      <c r="B131" s="137"/>
      <c r="C131" s="329"/>
      <c r="D131" s="329"/>
      <c r="E131" s="329"/>
      <c r="F131" s="329"/>
      <c r="G131" s="329"/>
      <c r="H131" s="329"/>
      <c r="I131" s="330"/>
    </row>
    <row r="132" spans="1:9" ht="12.75">
      <c r="A132" s="138">
        <v>2</v>
      </c>
      <c r="B132" s="137"/>
      <c r="C132" s="329"/>
      <c r="D132" s="329"/>
      <c r="E132" s="329"/>
      <c r="F132" s="329"/>
      <c r="G132" s="329"/>
      <c r="H132" s="329"/>
      <c r="I132" s="330"/>
    </row>
    <row r="133" spans="1:9" ht="12.75">
      <c r="A133" s="138">
        <v>3</v>
      </c>
      <c r="B133" s="137"/>
      <c r="C133" s="329"/>
      <c r="D133" s="329"/>
      <c r="E133" s="329"/>
      <c r="F133" s="329"/>
      <c r="G133" s="329"/>
      <c r="H133" s="329"/>
      <c r="I133" s="330"/>
    </row>
    <row r="134" spans="1:9" ht="12.75">
      <c r="A134" s="138">
        <v>4</v>
      </c>
      <c r="B134" s="137"/>
      <c r="C134" s="329"/>
      <c r="D134" s="329"/>
      <c r="E134" s="329"/>
      <c r="F134" s="329"/>
      <c r="G134" s="329"/>
      <c r="H134" s="329"/>
      <c r="I134" s="330"/>
    </row>
    <row r="135" spans="1:9" ht="12.75">
      <c r="A135" s="138">
        <v>5</v>
      </c>
      <c r="B135" s="137"/>
      <c r="C135" s="329"/>
      <c r="D135" s="329"/>
      <c r="E135" s="329"/>
      <c r="F135" s="329"/>
      <c r="G135" s="329"/>
      <c r="H135" s="329"/>
      <c r="I135" s="330"/>
    </row>
    <row r="136" spans="1:9" ht="12.75">
      <c r="A136" s="138">
        <v>6</v>
      </c>
      <c r="B136" s="137"/>
      <c r="C136" s="329"/>
      <c r="D136" s="329"/>
      <c r="E136" s="329"/>
      <c r="F136" s="329"/>
      <c r="G136" s="329"/>
      <c r="H136" s="329"/>
      <c r="I136" s="330"/>
    </row>
    <row r="137" spans="1:9" ht="12.75">
      <c r="A137" s="138">
        <v>7</v>
      </c>
      <c r="B137" s="137"/>
      <c r="C137" s="329"/>
      <c r="D137" s="329"/>
      <c r="E137" s="329"/>
      <c r="F137" s="329"/>
      <c r="G137" s="329"/>
      <c r="H137" s="329"/>
      <c r="I137" s="330"/>
    </row>
    <row r="138" spans="1:9" ht="12.75">
      <c r="A138" s="138">
        <v>8</v>
      </c>
      <c r="B138" s="137"/>
      <c r="C138" s="329"/>
      <c r="D138" s="329"/>
      <c r="E138" s="329"/>
      <c r="F138" s="329"/>
      <c r="G138" s="329"/>
      <c r="H138" s="329"/>
      <c r="I138" s="330"/>
    </row>
    <row r="139" spans="1:9" ht="13.5" thickBot="1">
      <c r="A139" s="331" t="s">
        <v>87</v>
      </c>
      <c r="B139" s="332"/>
      <c r="C139" s="332"/>
      <c r="D139" s="86"/>
      <c r="E139" s="86"/>
      <c r="F139" s="332" t="str">
        <f>VLOOKUP(J127,мандатка!$B:$N,8,FALSE)</f>
        <v>Мараховська З. А.</v>
      </c>
      <c r="G139" s="332"/>
      <c r="H139" s="332"/>
      <c r="I139" s="333"/>
    </row>
    <row r="140" spans="1:9" ht="13.5" thickBot="1">
      <c r="A140" s="106"/>
      <c r="B140" s="106"/>
      <c r="C140" s="106"/>
      <c r="D140" s="13"/>
      <c r="E140" s="13"/>
      <c r="F140" s="106"/>
      <c r="G140" s="106"/>
      <c r="H140" s="106"/>
      <c r="I140" s="106"/>
    </row>
    <row r="141" spans="1:10" ht="12.75">
      <c r="A141" s="310" t="s">
        <v>85</v>
      </c>
      <c r="B141" s="334"/>
      <c r="C141" s="334"/>
      <c r="D141" s="334"/>
      <c r="E141" s="334"/>
      <c r="F141" s="334"/>
      <c r="G141" s="334"/>
      <c r="H141" s="334"/>
      <c r="I141" s="311"/>
      <c r="J141">
        <v>120</v>
      </c>
    </row>
    <row r="142" spans="1:9" ht="20.25">
      <c r="A142" s="326" t="s">
        <v>86</v>
      </c>
      <c r="B142" s="327"/>
      <c r="C142" s="335" t="str">
        <f>VLOOKUP(J141,мандатка!$B:$N,3,FALSE)</f>
        <v>Сумський ОЦПО та РТМ</v>
      </c>
      <c r="D142" s="335"/>
      <c r="E142" s="335"/>
      <c r="F142" s="335"/>
      <c r="G142" s="335"/>
      <c r="H142" s="335"/>
      <c r="I142" s="336"/>
    </row>
    <row r="143" spans="1:9" ht="12.75">
      <c r="A143" s="326" t="s">
        <v>89</v>
      </c>
      <c r="B143" s="327"/>
      <c r="C143" s="327"/>
      <c r="D143" s="327"/>
      <c r="E143" s="327"/>
      <c r="F143" s="327"/>
      <c r="G143" s="327"/>
      <c r="H143" s="327"/>
      <c r="I143" s="328"/>
    </row>
    <row r="144" spans="1:9" ht="26.25">
      <c r="A144" s="138" t="s">
        <v>1</v>
      </c>
      <c r="B144" s="137" t="s">
        <v>12</v>
      </c>
      <c r="C144" s="329" t="s">
        <v>4</v>
      </c>
      <c r="D144" s="329"/>
      <c r="E144" s="329"/>
      <c r="F144" s="329"/>
      <c r="G144" s="329"/>
      <c r="H144" s="329"/>
      <c r="I144" s="330"/>
    </row>
    <row r="145" spans="1:9" ht="12.75">
      <c r="A145" s="138">
        <v>1</v>
      </c>
      <c r="B145" s="137"/>
      <c r="C145" s="329"/>
      <c r="D145" s="329"/>
      <c r="E145" s="329"/>
      <c r="F145" s="329"/>
      <c r="G145" s="329"/>
      <c r="H145" s="329"/>
      <c r="I145" s="330"/>
    </row>
    <row r="146" spans="1:9" ht="12.75">
      <c r="A146" s="138">
        <v>2</v>
      </c>
      <c r="B146" s="137"/>
      <c r="C146" s="329"/>
      <c r="D146" s="329"/>
      <c r="E146" s="329"/>
      <c r="F146" s="329"/>
      <c r="G146" s="329"/>
      <c r="H146" s="329"/>
      <c r="I146" s="330"/>
    </row>
    <row r="147" spans="1:9" ht="12.75">
      <c r="A147" s="138">
        <v>1</v>
      </c>
      <c r="B147" s="137"/>
      <c r="C147" s="329"/>
      <c r="D147" s="329"/>
      <c r="E147" s="329"/>
      <c r="F147" s="329"/>
      <c r="G147" s="329"/>
      <c r="H147" s="329"/>
      <c r="I147" s="330"/>
    </row>
    <row r="148" spans="1:9" ht="12.75">
      <c r="A148" s="138">
        <v>2</v>
      </c>
      <c r="B148" s="137"/>
      <c r="C148" s="329"/>
      <c r="D148" s="329"/>
      <c r="E148" s="329"/>
      <c r="F148" s="329"/>
      <c r="G148" s="329"/>
      <c r="H148" s="329"/>
      <c r="I148" s="330"/>
    </row>
    <row r="149" spans="1:9" ht="12.75">
      <c r="A149" s="138">
        <v>1</v>
      </c>
      <c r="B149" s="137"/>
      <c r="C149" s="329"/>
      <c r="D149" s="329"/>
      <c r="E149" s="329"/>
      <c r="F149" s="329"/>
      <c r="G149" s="329"/>
      <c r="H149" s="329"/>
      <c r="I149" s="330"/>
    </row>
    <row r="150" spans="1:9" ht="12.75">
      <c r="A150" s="138">
        <v>2</v>
      </c>
      <c r="B150" s="137"/>
      <c r="C150" s="329"/>
      <c r="D150" s="329"/>
      <c r="E150" s="329"/>
      <c r="F150" s="329"/>
      <c r="G150" s="329"/>
      <c r="H150" s="329"/>
      <c r="I150" s="330"/>
    </row>
    <row r="151" spans="1:9" ht="12.75">
      <c r="A151" s="138">
        <v>1</v>
      </c>
      <c r="B151" s="137"/>
      <c r="C151" s="329"/>
      <c r="D151" s="329"/>
      <c r="E151" s="329"/>
      <c r="F151" s="329"/>
      <c r="G151" s="329"/>
      <c r="H151" s="329"/>
      <c r="I151" s="330"/>
    </row>
    <row r="152" spans="1:9" ht="12.75">
      <c r="A152" s="138">
        <v>2</v>
      </c>
      <c r="B152" s="137"/>
      <c r="C152" s="329"/>
      <c r="D152" s="329"/>
      <c r="E152" s="329"/>
      <c r="F152" s="329"/>
      <c r="G152" s="329"/>
      <c r="H152" s="329"/>
      <c r="I152" s="330"/>
    </row>
    <row r="153" spans="1:9" ht="13.5" thickBot="1">
      <c r="A153" s="331" t="s">
        <v>87</v>
      </c>
      <c r="B153" s="332"/>
      <c r="C153" s="332"/>
      <c r="D153" s="86"/>
      <c r="E153" s="86"/>
      <c r="F153" s="332" t="str">
        <f>VLOOKUP(J141,мандатка!$B:$N,8,FALSE)</f>
        <v>Мараховська З. А.</v>
      </c>
      <c r="G153" s="332"/>
      <c r="H153" s="332"/>
      <c r="I153" s="333"/>
    </row>
    <row r="154" spans="1:9" ht="13.5" thickBot="1">
      <c r="A154" s="106"/>
      <c r="B154" s="106"/>
      <c r="C154" s="106"/>
      <c r="D154" s="13"/>
      <c r="E154" s="13"/>
      <c r="F154" s="106"/>
      <c r="G154" s="106"/>
      <c r="H154" s="106"/>
      <c r="I154" s="106"/>
    </row>
    <row r="155" spans="1:10" ht="12.75">
      <c r="A155" s="310" t="s">
        <v>85</v>
      </c>
      <c r="B155" s="334"/>
      <c r="C155" s="334"/>
      <c r="D155" s="334"/>
      <c r="E155" s="334"/>
      <c r="F155" s="334"/>
      <c r="G155" s="334"/>
      <c r="H155" s="334"/>
      <c r="I155" s="311"/>
      <c r="J155">
        <v>120</v>
      </c>
    </row>
    <row r="156" spans="1:9" ht="20.25">
      <c r="A156" s="326" t="s">
        <v>86</v>
      </c>
      <c r="B156" s="327"/>
      <c r="C156" s="335" t="str">
        <f>VLOOKUP(J155,мандатка!$B:$N,3,FALSE)</f>
        <v>Сумський ОЦПО та РТМ</v>
      </c>
      <c r="D156" s="335"/>
      <c r="E156" s="335"/>
      <c r="F156" s="335"/>
      <c r="G156" s="335"/>
      <c r="H156" s="335"/>
      <c r="I156" s="336"/>
    </row>
    <row r="157" spans="1:9" ht="12.75">
      <c r="A157" s="326" t="s">
        <v>90</v>
      </c>
      <c r="B157" s="327"/>
      <c r="C157" s="327"/>
      <c r="D157" s="327"/>
      <c r="E157" s="327"/>
      <c r="F157" s="327"/>
      <c r="G157" s="327"/>
      <c r="H157" s="327"/>
      <c r="I157" s="328"/>
    </row>
    <row r="158" spans="1:9" ht="26.25">
      <c r="A158" s="138" t="s">
        <v>1</v>
      </c>
      <c r="B158" s="137" t="s">
        <v>12</v>
      </c>
      <c r="C158" s="329" t="s">
        <v>4</v>
      </c>
      <c r="D158" s="329"/>
      <c r="E158" s="329"/>
      <c r="F158" s="329"/>
      <c r="G158" s="329"/>
      <c r="H158" s="329"/>
      <c r="I158" s="330"/>
    </row>
    <row r="159" spans="1:9" ht="12.75">
      <c r="A159" s="138">
        <v>1</v>
      </c>
      <c r="B159" s="137"/>
      <c r="C159" s="329"/>
      <c r="D159" s="329"/>
      <c r="E159" s="329"/>
      <c r="F159" s="329"/>
      <c r="G159" s="329"/>
      <c r="H159" s="329"/>
      <c r="I159" s="330"/>
    </row>
    <row r="160" spans="1:9" ht="12.75">
      <c r="A160" s="138">
        <v>2</v>
      </c>
      <c r="B160" s="137"/>
      <c r="C160" s="329"/>
      <c r="D160" s="329"/>
      <c r="E160" s="329"/>
      <c r="F160" s="329"/>
      <c r="G160" s="329"/>
      <c r="H160" s="329"/>
      <c r="I160" s="330"/>
    </row>
    <row r="161" spans="1:9" ht="12.75">
      <c r="A161" s="138">
        <v>3</v>
      </c>
      <c r="B161" s="137"/>
      <c r="C161" s="329"/>
      <c r="D161" s="329"/>
      <c r="E161" s="329"/>
      <c r="F161" s="329"/>
      <c r="G161" s="329"/>
      <c r="H161" s="329"/>
      <c r="I161" s="330"/>
    </row>
    <row r="162" spans="1:9" ht="12.75">
      <c r="A162" s="138">
        <v>4</v>
      </c>
      <c r="B162" s="137"/>
      <c r="C162" s="329"/>
      <c r="D162" s="329"/>
      <c r="E162" s="329"/>
      <c r="F162" s="329"/>
      <c r="G162" s="329"/>
      <c r="H162" s="329"/>
      <c r="I162" s="330"/>
    </row>
    <row r="163" spans="1:9" ht="12.75">
      <c r="A163" s="138">
        <v>5</v>
      </c>
      <c r="B163" s="137"/>
      <c r="C163" s="329"/>
      <c r="D163" s="329"/>
      <c r="E163" s="329"/>
      <c r="F163" s="329"/>
      <c r="G163" s="329"/>
      <c r="H163" s="329"/>
      <c r="I163" s="330"/>
    </row>
    <row r="164" spans="1:9" ht="12.75">
      <c r="A164" s="138">
        <v>6</v>
      </c>
      <c r="B164" s="137"/>
      <c r="C164" s="329"/>
      <c r="D164" s="329"/>
      <c r="E164" s="329"/>
      <c r="F164" s="329"/>
      <c r="G164" s="329"/>
      <c r="H164" s="329"/>
      <c r="I164" s="330"/>
    </row>
    <row r="165" spans="1:9" ht="13.5" thickBot="1">
      <c r="A165" s="331" t="s">
        <v>87</v>
      </c>
      <c r="B165" s="332"/>
      <c r="C165" s="332"/>
      <c r="D165" s="86"/>
      <c r="E165" s="86"/>
      <c r="F165" s="332" t="str">
        <f>VLOOKUP(J155,мандатка!$B:$N,8,FALSE)</f>
        <v>Мараховська З. А.</v>
      </c>
      <c r="G165" s="332"/>
      <c r="H165" s="332"/>
      <c r="I165" s="333"/>
    </row>
    <row r="166" spans="1:9" ht="13.5" thickBot="1">
      <c r="A166" s="106"/>
      <c r="B166" s="106"/>
      <c r="C166" s="106"/>
      <c r="D166" s="13"/>
      <c r="E166" s="13"/>
      <c r="F166" s="106"/>
      <c r="G166" s="106"/>
      <c r="H166" s="106"/>
      <c r="I166" s="106"/>
    </row>
    <row r="167" spans="1:10" ht="12.75">
      <c r="A167" s="310" t="s">
        <v>85</v>
      </c>
      <c r="B167" s="334"/>
      <c r="C167" s="334"/>
      <c r="D167" s="334"/>
      <c r="E167" s="334"/>
      <c r="F167" s="334"/>
      <c r="G167" s="334"/>
      <c r="H167" s="334"/>
      <c r="I167" s="311"/>
      <c r="J167">
        <v>120</v>
      </c>
    </row>
    <row r="168" spans="1:9" ht="20.25">
      <c r="A168" s="326" t="s">
        <v>86</v>
      </c>
      <c r="B168" s="327"/>
      <c r="C168" s="335" t="str">
        <f>VLOOKUP(J167,мандатка!$B:$N,3,FALSE)</f>
        <v>Сумський ОЦПО та РТМ</v>
      </c>
      <c r="D168" s="335"/>
      <c r="E168" s="335"/>
      <c r="F168" s="335"/>
      <c r="G168" s="335"/>
      <c r="H168" s="335"/>
      <c r="I168" s="336"/>
    </row>
    <row r="169" spans="1:9" ht="12.75">
      <c r="A169" s="326" t="s">
        <v>91</v>
      </c>
      <c r="B169" s="327"/>
      <c r="C169" s="327"/>
      <c r="D169" s="327"/>
      <c r="E169" s="327"/>
      <c r="F169" s="327"/>
      <c r="G169" s="327"/>
      <c r="H169" s="327"/>
      <c r="I169" s="328"/>
    </row>
    <row r="170" spans="1:9" ht="26.25">
      <c r="A170" s="138" t="s">
        <v>1</v>
      </c>
      <c r="B170" s="137" t="s">
        <v>12</v>
      </c>
      <c r="C170" s="329" t="s">
        <v>4</v>
      </c>
      <c r="D170" s="329"/>
      <c r="E170" s="329"/>
      <c r="F170" s="329"/>
      <c r="G170" s="329"/>
      <c r="H170" s="329"/>
      <c r="I170" s="330"/>
    </row>
    <row r="171" spans="1:9" ht="12.75">
      <c r="A171" s="138">
        <v>1</v>
      </c>
      <c r="B171" s="137"/>
      <c r="C171" s="329"/>
      <c r="D171" s="329"/>
      <c r="E171" s="329"/>
      <c r="F171" s="329"/>
      <c r="G171" s="329"/>
      <c r="H171" s="329"/>
      <c r="I171" s="330"/>
    </row>
    <row r="172" spans="1:9" ht="12.75">
      <c r="A172" s="138">
        <v>2</v>
      </c>
      <c r="B172" s="137"/>
      <c r="C172" s="329"/>
      <c r="D172" s="329"/>
      <c r="E172" s="329"/>
      <c r="F172" s="329"/>
      <c r="G172" s="329"/>
      <c r="H172" s="329"/>
      <c r="I172" s="330"/>
    </row>
    <row r="173" spans="1:9" ht="12.75">
      <c r="A173" s="138">
        <v>3</v>
      </c>
      <c r="B173" s="137"/>
      <c r="C173" s="329"/>
      <c r="D173" s="329"/>
      <c r="E173" s="329"/>
      <c r="F173" s="329"/>
      <c r="G173" s="329"/>
      <c r="H173" s="329"/>
      <c r="I173" s="330"/>
    </row>
    <row r="174" spans="1:9" ht="12.75">
      <c r="A174" s="138">
        <v>4</v>
      </c>
      <c r="B174" s="137"/>
      <c r="C174" s="329"/>
      <c r="D174" s="329"/>
      <c r="E174" s="329"/>
      <c r="F174" s="329"/>
      <c r="G174" s="329"/>
      <c r="H174" s="329"/>
      <c r="I174" s="330"/>
    </row>
    <row r="175" spans="1:9" ht="12.75">
      <c r="A175" s="138">
        <v>5</v>
      </c>
      <c r="B175" s="137"/>
      <c r="C175" s="329"/>
      <c r="D175" s="329"/>
      <c r="E175" s="329"/>
      <c r="F175" s="329"/>
      <c r="G175" s="329"/>
      <c r="H175" s="329"/>
      <c r="I175" s="330"/>
    </row>
    <row r="176" spans="1:9" ht="12.75">
      <c r="A176" s="138">
        <v>6</v>
      </c>
      <c r="B176" s="137"/>
      <c r="C176" s="329"/>
      <c r="D176" s="329"/>
      <c r="E176" s="329"/>
      <c r="F176" s="329"/>
      <c r="G176" s="329"/>
      <c r="H176" s="329"/>
      <c r="I176" s="330"/>
    </row>
    <row r="177" spans="1:9" ht="13.5" thickBot="1">
      <c r="A177" s="331" t="s">
        <v>87</v>
      </c>
      <c r="B177" s="332"/>
      <c r="C177" s="332"/>
      <c r="D177" s="86"/>
      <c r="E177" s="86"/>
      <c r="F177" s="332" t="str">
        <f>VLOOKUP(J167,мандатка!$B:$N,8,FALSE)</f>
        <v>Мараховська З. А.</v>
      </c>
      <c r="G177" s="332"/>
      <c r="H177" s="332"/>
      <c r="I177" s="333"/>
    </row>
    <row r="178" spans="1:9" ht="13.5" thickBot="1">
      <c r="A178" s="106"/>
      <c r="B178" s="106"/>
      <c r="C178" s="106"/>
      <c r="D178" s="13"/>
      <c r="E178" s="13"/>
      <c r="F178" s="106"/>
      <c r="G178" s="106"/>
      <c r="H178" s="106"/>
      <c r="I178" s="106"/>
    </row>
    <row r="179" spans="1:10" ht="12.75">
      <c r="A179" s="310" t="s">
        <v>85</v>
      </c>
      <c r="B179" s="334"/>
      <c r="C179" s="334"/>
      <c r="D179" s="334"/>
      <c r="E179" s="334"/>
      <c r="F179" s="334"/>
      <c r="G179" s="334"/>
      <c r="H179" s="334"/>
      <c r="I179" s="311"/>
      <c r="J179">
        <v>120</v>
      </c>
    </row>
    <row r="180" spans="1:9" ht="20.25">
      <c r="A180" s="326" t="s">
        <v>86</v>
      </c>
      <c r="B180" s="327"/>
      <c r="C180" s="335" t="str">
        <f>VLOOKUP(J179,мандатка!$B:$N,3,FALSE)</f>
        <v>Сумський ОЦПО та РТМ</v>
      </c>
      <c r="D180" s="335"/>
      <c r="E180" s="335"/>
      <c r="F180" s="335"/>
      <c r="G180" s="335"/>
      <c r="H180" s="335"/>
      <c r="I180" s="336"/>
    </row>
    <row r="181" spans="1:9" ht="12.75">
      <c r="A181" s="326" t="s">
        <v>92</v>
      </c>
      <c r="B181" s="327"/>
      <c r="C181" s="327"/>
      <c r="D181" s="327"/>
      <c r="E181" s="327"/>
      <c r="F181" s="327"/>
      <c r="G181" s="327"/>
      <c r="H181" s="327"/>
      <c r="I181" s="328"/>
    </row>
    <row r="182" spans="1:9" ht="26.25">
      <c r="A182" s="87" t="s">
        <v>1</v>
      </c>
      <c r="B182" s="13" t="s">
        <v>12</v>
      </c>
      <c r="C182" s="327" t="s">
        <v>4</v>
      </c>
      <c r="D182" s="327"/>
      <c r="E182" s="327"/>
      <c r="F182" s="327"/>
      <c r="G182" s="327"/>
      <c r="H182" s="327"/>
      <c r="I182" s="328"/>
    </row>
    <row r="183" spans="1:9" ht="12.75">
      <c r="A183" s="138">
        <v>1</v>
      </c>
      <c r="B183" s="137"/>
      <c r="C183" s="329"/>
      <c r="D183" s="329"/>
      <c r="E183" s="329"/>
      <c r="F183" s="329"/>
      <c r="G183" s="329"/>
      <c r="H183" s="329"/>
      <c r="I183" s="330"/>
    </row>
    <row r="184" spans="1:9" ht="12.75">
      <c r="A184" s="138">
        <v>2</v>
      </c>
      <c r="B184" s="137"/>
      <c r="C184" s="329"/>
      <c r="D184" s="329"/>
      <c r="E184" s="329"/>
      <c r="F184" s="329"/>
      <c r="G184" s="329"/>
      <c r="H184" s="329"/>
      <c r="I184" s="330"/>
    </row>
    <row r="185" spans="1:9" ht="12.75">
      <c r="A185" s="138">
        <v>3</v>
      </c>
      <c r="B185" s="137"/>
      <c r="C185" s="329"/>
      <c r="D185" s="329"/>
      <c r="E185" s="329"/>
      <c r="F185" s="329"/>
      <c r="G185" s="329"/>
      <c r="H185" s="329"/>
      <c r="I185" s="330"/>
    </row>
    <row r="186" spans="1:9" ht="12.75">
      <c r="A186" s="138">
        <v>4</v>
      </c>
      <c r="B186" s="137"/>
      <c r="C186" s="329"/>
      <c r="D186" s="329"/>
      <c r="E186" s="329"/>
      <c r="F186" s="329"/>
      <c r="G186" s="329"/>
      <c r="H186" s="329"/>
      <c r="I186" s="330"/>
    </row>
    <row r="187" spans="1:9" ht="12.75">
      <c r="A187" s="138">
        <v>5</v>
      </c>
      <c r="B187" s="137"/>
      <c r="C187" s="329"/>
      <c r="D187" s="329"/>
      <c r="E187" s="329"/>
      <c r="F187" s="329"/>
      <c r="G187" s="329"/>
      <c r="H187" s="329"/>
      <c r="I187" s="330"/>
    </row>
    <row r="188" spans="1:9" ht="12.75">
      <c r="A188" s="138">
        <v>6</v>
      </c>
      <c r="B188" s="137"/>
      <c r="C188" s="329"/>
      <c r="D188" s="329"/>
      <c r="E188" s="329"/>
      <c r="F188" s="329"/>
      <c r="G188" s="329"/>
      <c r="H188" s="329"/>
      <c r="I188" s="330"/>
    </row>
    <row r="189" spans="1:9" ht="13.5" thickBot="1">
      <c r="A189" s="331" t="s">
        <v>87</v>
      </c>
      <c r="B189" s="332"/>
      <c r="C189" s="332"/>
      <c r="D189" s="86"/>
      <c r="E189" s="86"/>
      <c r="F189" s="332" t="str">
        <f>VLOOKUP(J179,мандатка!$B:$N,8,FALSE)</f>
        <v>Мараховська З. А.</v>
      </c>
      <c r="G189" s="332"/>
      <c r="H189" s="332"/>
      <c r="I189" s="333"/>
    </row>
    <row r="190" spans="1:10" ht="12.75">
      <c r="A190" s="310" t="s">
        <v>85</v>
      </c>
      <c r="B190" s="334"/>
      <c r="C190" s="334"/>
      <c r="D190" s="334"/>
      <c r="E190" s="334"/>
      <c r="F190" s="334"/>
      <c r="G190" s="334"/>
      <c r="H190" s="334"/>
      <c r="I190" s="311"/>
      <c r="J190">
        <v>130</v>
      </c>
    </row>
    <row r="191" spans="1:9" ht="20.25">
      <c r="A191" s="326" t="s">
        <v>86</v>
      </c>
      <c r="B191" s="327"/>
      <c r="C191" s="335" t="str">
        <f>VLOOKUP(J190,мандатка!$B:$N,3,FALSE)</f>
        <v>Луганський ОЦДЮТК</v>
      </c>
      <c r="D191" s="335"/>
      <c r="E191" s="335"/>
      <c r="F191" s="335"/>
      <c r="G191" s="335"/>
      <c r="H191" s="335"/>
      <c r="I191" s="336"/>
    </row>
    <row r="192" spans="1:9" ht="12.75">
      <c r="A192" s="326" t="s">
        <v>88</v>
      </c>
      <c r="B192" s="327"/>
      <c r="C192" s="327"/>
      <c r="D192" s="327"/>
      <c r="E192" s="327"/>
      <c r="F192" s="327"/>
      <c r="G192" s="327"/>
      <c r="H192" s="327"/>
      <c r="I192" s="328"/>
    </row>
    <row r="193" spans="1:9" ht="26.25">
      <c r="A193" s="138" t="s">
        <v>1</v>
      </c>
      <c r="B193" s="137" t="s">
        <v>12</v>
      </c>
      <c r="C193" s="329" t="s">
        <v>4</v>
      </c>
      <c r="D193" s="329"/>
      <c r="E193" s="329"/>
      <c r="F193" s="329"/>
      <c r="G193" s="329"/>
      <c r="H193" s="329"/>
      <c r="I193" s="330"/>
    </row>
    <row r="194" spans="1:9" ht="12.75">
      <c r="A194" s="138">
        <v>1</v>
      </c>
      <c r="B194" s="137"/>
      <c r="C194" s="329"/>
      <c r="D194" s="329"/>
      <c r="E194" s="329"/>
      <c r="F194" s="329"/>
      <c r="G194" s="329"/>
      <c r="H194" s="329"/>
      <c r="I194" s="330"/>
    </row>
    <row r="195" spans="1:9" ht="12.75">
      <c r="A195" s="138">
        <v>2</v>
      </c>
      <c r="B195" s="137"/>
      <c r="C195" s="329"/>
      <c r="D195" s="329"/>
      <c r="E195" s="329"/>
      <c r="F195" s="329"/>
      <c r="G195" s="329"/>
      <c r="H195" s="329"/>
      <c r="I195" s="330"/>
    </row>
    <row r="196" spans="1:9" ht="12.75">
      <c r="A196" s="138">
        <v>3</v>
      </c>
      <c r="B196" s="137"/>
      <c r="C196" s="329"/>
      <c r="D196" s="329"/>
      <c r="E196" s="329"/>
      <c r="F196" s="329"/>
      <c r="G196" s="329"/>
      <c r="H196" s="329"/>
      <c r="I196" s="330"/>
    </row>
    <row r="197" spans="1:9" ht="12.75">
      <c r="A197" s="138">
        <v>4</v>
      </c>
      <c r="B197" s="137"/>
      <c r="C197" s="329"/>
      <c r="D197" s="329"/>
      <c r="E197" s="329"/>
      <c r="F197" s="329"/>
      <c r="G197" s="329"/>
      <c r="H197" s="329"/>
      <c r="I197" s="330"/>
    </row>
    <row r="198" spans="1:9" ht="12.75">
      <c r="A198" s="138">
        <v>5</v>
      </c>
      <c r="B198" s="137"/>
      <c r="C198" s="329"/>
      <c r="D198" s="329"/>
      <c r="E198" s="329"/>
      <c r="F198" s="329"/>
      <c r="G198" s="329"/>
      <c r="H198" s="329"/>
      <c r="I198" s="330"/>
    </row>
    <row r="199" spans="1:9" ht="12.75">
      <c r="A199" s="138">
        <v>6</v>
      </c>
      <c r="B199" s="137"/>
      <c r="C199" s="329"/>
      <c r="D199" s="329"/>
      <c r="E199" s="329"/>
      <c r="F199" s="329"/>
      <c r="G199" s="329"/>
      <c r="H199" s="329"/>
      <c r="I199" s="330"/>
    </row>
    <row r="200" spans="1:9" ht="12.75">
      <c r="A200" s="138">
        <v>7</v>
      </c>
      <c r="B200" s="137"/>
      <c r="C200" s="329"/>
      <c r="D200" s="329"/>
      <c r="E200" s="329"/>
      <c r="F200" s="329"/>
      <c r="G200" s="329"/>
      <c r="H200" s="329"/>
      <c r="I200" s="330"/>
    </row>
    <row r="201" spans="1:9" ht="12.75">
      <c r="A201" s="138">
        <v>8</v>
      </c>
      <c r="B201" s="137"/>
      <c r="C201" s="329"/>
      <c r="D201" s="329"/>
      <c r="E201" s="329"/>
      <c r="F201" s="329"/>
      <c r="G201" s="329"/>
      <c r="H201" s="329"/>
      <c r="I201" s="330"/>
    </row>
    <row r="202" spans="1:9" ht="13.5" thickBot="1">
      <c r="A202" s="331" t="s">
        <v>87</v>
      </c>
      <c r="B202" s="332"/>
      <c r="C202" s="332"/>
      <c r="D202" s="86"/>
      <c r="E202" s="86"/>
      <c r="F202" s="332" t="str">
        <f>VLOOKUP(J190,мандатка!$B:$N,8,FALSE)</f>
        <v>Правдін Д. О.</v>
      </c>
      <c r="G202" s="332"/>
      <c r="H202" s="332"/>
      <c r="I202" s="333"/>
    </row>
    <row r="203" spans="1:9" ht="13.5" thickBot="1">
      <c r="A203" s="106"/>
      <c r="B203" s="106"/>
      <c r="C203" s="106"/>
      <c r="D203" s="13"/>
      <c r="E203" s="13"/>
      <c r="F203" s="106"/>
      <c r="G203" s="106"/>
      <c r="H203" s="106"/>
      <c r="I203" s="106"/>
    </row>
    <row r="204" spans="1:10" ht="12.75">
      <c r="A204" s="310" t="s">
        <v>85</v>
      </c>
      <c r="B204" s="334"/>
      <c r="C204" s="334"/>
      <c r="D204" s="334"/>
      <c r="E204" s="334"/>
      <c r="F204" s="334"/>
      <c r="G204" s="334"/>
      <c r="H204" s="334"/>
      <c r="I204" s="311"/>
      <c r="J204">
        <v>130</v>
      </c>
    </row>
    <row r="205" spans="1:9" ht="20.25">
      <c r="A205" s="326" t="s">
        <v>86</v>
      </c>
      <c r="B205" s="327"/>
      <c r="C205" s="335" t="str">
        <f>VLOOKUP(J204,мандатка!$B:$N,3,FALSE)</f>
        <v>Луганський ОЦДЮТК</v>
      </c>
      <c r="D205" s="335"/>
      <c r="E205" s="335"/>
      <c r="F205" s="335"/>
      <c r="G205" s="335"/>
      <c r="H205" s="335"/>
      <c r="I205" s="336"/>
    </row>
    <row r="206" spans="1:9" ht="12.75">
      <c r="A206" s="326" t="s">
        <v>89</v>
      </c>
      <c r="B206" s="327"/>
      <c r="C206" s="327"/>
      <c r="D206" s="327"/>
      <c r="E206" s="327"/>
      <c r="F206" s="327"/>
      <c r="G206" s="327"/>
      <c r="H206" s="327"/>
      <c r="I206" s="328"/>
    </row>
    <row r="207" spans="1:9" ht="26.25">
      <c r="A207" s="138" t="s">
        <v>1</v>
      </c>
      <c r="B207" s="137" t="s">
        <v>12</v>
      </c>
      <c r="C207" s="329" t="s">
        <v>4</v>
      </c>
      <c r="D207" s="329"/>
      <c r="E207" s="329"/>
      <c r="F207" s="329"/>
      <c r="G207" s="329"/>
      <c r="H207" s="329"/>
      <c r="I207" s="330"/>
    </row>
    <row r="208" spans="1:9" ht="12.75">
      <c r="A208" s="138">
        <v>1</v>
      </c>
      <c r="B208" s="137"/>
      <c r="C208" s="329"/>
      <c r="D208" s="329"/>
      <c r="E208" s="329"/>
      <c r="F208" s="329"/>
      <c r="G208" s="329"/>
      <c r="H208" s="329"/>
      <c r="I208" s="330"/>
    </row>
    <row r="209" spans="1:9" ht="12.75">
      <c r="A209" s="138">
        <v>2</v>
      </c>
      <c r="B209" s="137"/>
      <c r="C209" s="329"/>
      <c r="D209" s="329"/>
      <c r="E209" s="329"/>
      <c r="F209" s="329"/>
      <c r="G209" s="329"/>
      <c r="H209" s="329"/>
      <c r="I209" s="330"/>
    </row>
    <row r="210" spans="1:9" ht="12.75">
      <c r="A210" s="138">
        <v>1</v>
      </c>
      <c r="B210" s="137"/>
      <c r="C210" s="329"/>
      <c r="D210" s="329"/>
      <c r="E210" s="329"/>
      <c r="F210" s="329"/>
      <c r="G210" s="329"/>
      <c r="H210" s="329"/>
      <c r="I210" s="330"/>
    </row>
    <row r="211" spans="1:9" ht="12.75">
      <c r="A211" s="138">
        <v>2</v>
      </c>
      <c r="B211" s="137"/>
      <c r="C211" s="329"/>
      <c r="D211" s="329"/>
      <c r="E211" s="329"/>
      <c r="F211" s="329"/>
      <c r="G211" s="329"/>
      <c r="H211" s="329"/>
      <c r="I211" s="330"/>
    </row>
    <row r="212" spans="1:9" ht="12.75">
      <c r="A212" s="138">
        <v>1</v>
      </c>
      <c r="B212" s="137"/>
      <c r="C212" s="329"/>
      <c r="D212" s="329"/>
      <c r="E212" s="329"/>
      <c r="F212" s="329"/>
      <c r="G212" s="329"/>
      <c r="H212" s="329"/>
      <c r="I212" s="330"/>
    </row>
    <row r="213" spans="1:9" ht="12.75">
      <c r="A213" s="138">
        <v>2</v>
      </c>
      <c r="B213" s="137"/>
      <c r="C213" s="329"/>
      <c r="D213" s="329"/>
      <c r="E213" s="329"/>
      <c r="F213" s="329"/>
      <c r="G213" s="329"/>
      <c r="H213" s="329"/>
      <c r="I213" s="330"/>
    </row>
    <row r="214" spans="1:9" ht="12.75">
      <c r="A214" s="138">
        <v>1</v>
      </c>
      <c r="B214" s="137"/>
      <c r="C214" s="329"/>
      <c r="D214" s="329"/>
      <c r="E214" s="329"/>
      <c r="F214" s="329"/>
      <c r="G214" s="329"/>
      <c r="H214" s="329"/>
      <c r="I214" s="330"/>
    </row>
    <row r="215" spans="1:9" ht="12.75">
      <c r="A215" s="138">
        <v>2</v>
      </c>
      <c r="B215" s="137"/>
      <c r="C215" s="329"/>
      <c r="D215" s="329"/>
      <c r="E215" s="329"/>
      <c r="F215" s="329"/>
      <c r="G215" s="329"/>
      <c r="H215" s="329"/>
      <c r="I215" s="330"/>
    </row>
    <row r="216" spans="1:9" ht="13.5" thickBot="1">
      <c r="A216" s="331" t="s">
        <v>87</v>
      </c>
      <c r="B216" s="332"/>
      <c r="C216" s="332"/>
      <c r="D216" s="86"/>
      <c r="E216" s="86"/>
      <c r="F216" s="332" t="str">
        <f>VLOOKUP(J204,мандатка!$B:$N,8,FALSE)</f>
        <v>Правдін Д. О.</v>
      </c>
      <c r="G216" s="332"/>
      <c r="H216" s="332"/>
      <c r="I216" s="333"/>
    </row>
    <row r="217" spans="1:9" ht="13.5" thickBot="1">
      <c r="A217" s="106"/>
      <c r="B217" s="106"/>
      <c r="C217" s="106"/>
      <c r="D217" s="13"/>
      <c r="E217" s="13"/>
      <c r="F217" s="106"/>
      <c r="G217" s="106"/>
      <c r="H217" s="106"/>
      <c r="I217" s="106"/>
    </row>
    <row r="218" spans="1:10" ht="12.75">
      <c r="A218" s="310" t="s">
        <v>85</v>
      </c>
      <c r="B218" s="334"/>
      <c r="C218" s="334"/>
      <c r="D218" s="334"/>
      <c r="E218" s="334"/>
      <c r="F218" s="334"/>
      <c r="G218" s="334"/>
      <c r="H218" s="334"/>
      <c r="I218" s="311"/>
      <c r="J218">
        <v>130</v>
      </c>
    </row>
    <row r="219" spans="1:9" ht="20.25">
      <c r="A219" s="326" t="s">
        <v>86</v>
      </c>
      <c r="B219" s="327"/>
      <c r="C219" s="335" t="str">
        <f>VLOOKUP(J218,мандатка!$B:$N,3,FALSE)</f>
        <v>Луганський ОЦДЮТК</v>
      </c>
      <c r="D219" s="335"/>
      <c r="E219" s="335"/>
      <c r="F219" s="335"/>
      <c r="G219" s="335"/>
      <c r="H219" s="335"/>
      <c r="I219" s="336"/>
    </row>
    <row r="220" spans="1:9" ht="12.75">
      <c r="A220" s="326" t="s">
        <v>90</v>
      </c>
      <c r="B220" s="327"/>
      <c r="C220" s="327"/>
      <c r="D220" s="327"/>
      <c r="E220" s="327"/>
      <c r="F220" s="327"/>
      <c r="G220" s="327"/>
      <c r="H220" s="327"/>
      <c r="I220" s="328"/>
    </row>
    <row r="221" spans="1:9" ht="26.25">
      <c r="A221" s="138" t="s">
        <v>1</v>
      </c>
      <c r="B221" s="137" t="s">
        <v>12</v>
      </c>
      <c r="C221" s="329" t="s">
        <v>4</v>
      </c>
      <c r="D221" s="329"/>
      <c r="E221" s="329"/>
      <c r="F221" s="329"/>
      <c r="G221" s="329"/>
      <c r="H221" s="329"/>
      <c r="I221" s="330"/>
    </row>
    <row r="222" spans="1:9" ht="12.75">
      <c r="A222" s="138">
        <v>1</v>
      </c>
      <c r="B222" s="137"/>
      <c r="C222" s="329"/>
      <c r="D222" s="329"/>
      <c r="E222" s="329"/>
      <c r="F222" s="329"/>
      <c r="G222" s="329"/>
      <c r="H222" s="329"/>
      <c r="I222" s="330"/>
    </row>
    <row r="223" spans="1:9" ht="12.75">
      <c r="A223" s="138">
        <v>2</v>
      </c>
      <c r="B223" s="137"/>
      <c r="C223" s="329"/>
      <c r="D223" s="329"/>
      <c r="E223" s="329"/>
      <c r="F223" s="329"/>
      <c r="G223" s="329"/>
      <c r="H223" s="329"/>
      <c r="I223" s="330"/>
    </row>
    <row r="224" spans="1:9" ht="12.75">
      <c r="A224" s="138">
        <v>3</v>
      </c>
      <c r="B224" s="137"/>
      <c r="C224" s="329"/>
      <c r="D224" s="329"/>
      <c r="E224" s="329"/>
      <c r="F224" s="329"/>
      <c r="G224" s="329"/>
      <c r="H224" s="329"/>
      <c r="I224" s="330"/>
    </row>
    <row r="225" spans="1:9" ht="12.75">
      <c r="A225" s="138">
        <v>4</v>
      </c>
      <c r="B225" s="137"/>
      <c r="C225" s="329"/>
      <c r="D225" s="329"/>
      <c r="E225" s="329"/>
      <c r="F225" s="329"/>
      <c r="G225" s="329"/>
      <c r="H225" s="329"/>
      <c r="I225" s="330"/>
    </row>
    <row r="226" spans="1:9" ht="12.75">
      <c r="A226" s="138">
        <v>5</v>
      </c>
      <c r="B226" s="137"/>
      <c r="C226" s="329"/>
      <c r="D226" s="329"/>
      <c r="E226" s="329"/>
      <c r="F226" s="329"/>
      <c r="G226" s="329"/>
      <c r="H226" s="329"/>
      <c r="I226" s="330"/>
    </row>
    <row r="227" spans="1:9" ht="12.75">
      <c r="A227" s="138">
        <v>6</v>
      </c>
      <c r="B227" s="137"/>
      <c r="C227" s="329"/>
      <c r="D227" s="329"/>
      <c r="E227" s="329"/>
      <c r="F227" s="329"/>
      <c r="G227" s="329"/>
      <c r="H227" s="329"/>
      <c r="I227" s="330"/>
    </row>
    <row r="228" spans="1:9" ht="13.5" thickBot="1">
      <c r="A228" s="331" t="s">
        <v>87</v>
      </c>
      <c r="B228" s="332"/>
      <c r="C228" s="332"/>
      <c r="D228" s="86"/>
      <c r="E228" s="86"/>
      <c r="F228" s="332" t="str">
        <f>VLOOKUP(J218,мандатка!$B:$N,8,FALSE)</f>
        <v>Правдін Д. О.</v>
      </c>
      <c r="G228" s="332"/>
      <c r="H228" s="332"/>
      <c r="I228" s="333"/>
    </row>
    <row r="229" spans="1:9" ht="13.5" thickBot="1">
      <c r="A229" s="106"/>
      <c r="B229" s="106"/>
      <c r="C229" s="106"/>
      <c r="D229" s="13"/>
      <c r="E229" s="13"/>
      <c r="F229" s="106"/>
      <c r="G229" s="106"/>
      <c r="H229" s="106"/>
      <c r="I229" s="106"/>
    </row>
    <row r="230" spans="1:10" ht="12.75">
      <c r="A230" s="310" t="s">
        <v>85</v>
      </c>
      <c r="B230" s="334"/>
      <c r="C230" s="334"/>
      <c r="D230" s="334"/>
      <c r="E230" s="334"/>
      <c r="F230" s="334"/>
      <c r="G230" s="334"/>
      <c r="H230" s="334"/>
      <c r="I230" s="311"/>
      <c r="J230">
        <v>130</v>
      </c>
    </row>
    <row r="231" spans="1:9" ht="20.25">
      <c r="A231" s="326" t="s">
        <v>86</v>
      </c>
      <c r="B231" s="327"/>
      <c r="C231" s="335" t="str">
        <f>VLOOKUP(J230,мандатка!$B:$N,3,FALSE)</f>
        <v>Луганський ОЦДЮТК</v>
      </c>
      <c r="D231" s="335"/>
      <c r="E231" s="335"/>
      <c r="F231" s="335"/>
      <c r="G231" s="335"/>
      <c r="H231" s="335"/>
      <c r="I231" s="336"/>
    </row>
    <row r="232" spans="1:9" ht="12.75">
      <c r="A232" s="326" t="s">
        <v>91</v>
      </c>
      <c r="B232" s="327"/>
      <c r="C232" s="327"/>
      <c r="D232" s="327"/>
      <c r="E232" s="327"/>
      <c r="F232" s="327"/>
      <c r="G232" s="327"/>
      <c r="H232" s="327"/>
      <c r="I232" s="328"/>
    </row>
    <row r="233" spans="1:9" ht="26.25">
      <c r="A233" s="138" t="s">
        <v>1</v>
      </c>
      <c r="B233" s="137" t="s">
        <v>12</v>
      </c>
      <c r="C233" s="329" t="s">
        <v>4</v>
      </c>
      <c r="D233" s="329"/>
      <c r="E233" s="329"/>
      <c r="F233" s="329"/>
      <c r="G233" s="329"/>
      <c r="H233" s="329"/>
      <c r="I233" s="330"/>
    </row>
    <row r="234" spans="1:9" ht="12.75">
      <c r="A234" s="138">
        <v>1</v>
      </c>
      <c r="B234" s="137"/>
      <c r="C234" s="329"/>
      <c r="D234" s="329"/>
      <c r="E234" s="329"/>
      <c r="F234" s="329"/>
      <c r="G234" s="329"/>
      <c r="H234" s="329"/>
      <c r="I234" s="330"/>
    </row>
    <row r="235" spans="1:9" ht="12.75">
      <c r="A235" s="138">
        <v>2</v>
      </c>
      <c r="B235" s="137"/>
      <c r="C235" s="329"/>
      <c r="D235" s="329"/>
      <c r="E235" s="329"/>
      <c r="F235" s="329"/>
      <c r="G235" s="329"/>
      <c r="H235" s="329"/>
      <c r="I235" s="330"/>
    </row>
    <row r="236" spans="1:9" ht="12.75">
      <c r="A236" s="138">
        <v>3</v>
      </c>
      <c r="B236" s="137"/>
      <c r="C236" s="329"/>
      <c r="D236" s="329"/>
      <c r="E236" s="329"/>
      <c r="F236" s="329"/>
      <c r="G236" s="329"/>
      <c r="H236" s="329"/>
      <c r="I236" s="330"/>
    </row>
    <row r="237" spans="1:9" ht="12.75">
      <c r="A237" s="138">
        <v>4</v>
      </c>
      <c r="B237" s="137"/>
      <c r="C237" s="329"/>
      <c r="D237" s="329"/>
      <c r="E237" s="329"/>
      <c r="F237" s="329"/>
      <c r="G237" s="329"/>
      <c r="H237" s="329"/>
      <c r="I237" s="330"/>
    </row>
    <row r="238" spans="1:9" ht="12.75">
      <c r="A238" s="138">
        <v>5</v>
      </c>
      <c r="B238" s="137"/>
      <c r="C238" s="329"/>
      <c r="D238" s="329"/>
      <c r="E238" s="329"/>
      <c r="F238" s="329"/>
      <c r="G238" s="329"/>
      <c r="H238" s="329"/>
      <c r="I238" s="330"/>
    </row>
    <row r="239" spans="1:9" ht="12.75">
      <c r="A239" s="138">
        <v>6</v>
      </c>
      <c r="B239" s="137"/>
      <c r="C239" s="329"/>
      <c r="D239" s="329"/>
      <c r="E239" s="329"/>
      <c r="F239" s="329"/>
      <c r="G239" s="329"/>
      <c r="H239" s="329"/>
      <c r="I239" s="330"/>
    </row>
    <row r="240" spans="1:9" ht="13.5" thickBot="1">
      <c r="A240" s="331" t="s">
        <v>87</v>
      </c>
      <c r="B240" s="332"/>
      <c r="C240" s="332"/>
      <c r="D240" s="86"/>
      <c r="E240" s="86"/>
      <c r="F240" s="332" t="str">
        <f>VLOOKUP(J230,мандатка!$B:$N,8,FALSE)</f>
        <v>Правдін Д. О.</v>
      </c>
      <c r="G240" s="332"/>
      <c r="H240" s="332"/>
      <c r="I240" s="333"/>
    </row>
    <row r="241" spans="1:9" ht="13.5" thickBot="1">
      <c r="A241" s="106"/>
      <c r="B241" s="106"/>
      <c r="C241" s="106"/>
      <c r="D241" s="13"/>
      <c r="E241" s="13"/>
      <c r="F241" s="106"/>
      <c r="G241" s="106"/>
      <c r="H241" s="106"/>
      <c r="I241" s="106"/>
    </row>
    <row r="242" spans="1:10" ht="12.75">
      <c r="A242" s="310" t="s">
        <v>85</v>
      </c>
      <c r="B242" s="334"/>
      <c r="C242" s="334"/>
      <c r="D242" s="334"/>
      <c r="E242" s="334"/>
      <c r="F242" s="334"/>
      <c r="G242" s="334"/>
      <c r="H242" s="334"/>
      <c r="I242" s="311"/>
      <c r="J242">
        <v>130</v>
      </c>
    </row>
    <row r="243" spans="1:9" ht="20.25">
      <c r="A243" s="326" t="s">
        <v>86</v>
      </c>
      <c r="B243" s="327"/>
      <c r="C243" s="335" t="str">
        <f>VLOOKUP(J242,мандатка!$B:$N,3,FALSE)</f>
        <v>Луганський ОЦДЮТК</v>
      </c>
      <c r="D243" s="335"/>
      <c r="E243" s="335"/>
      <c r="F243" s="335"/>
      <c r="G243" s="335"/>
      <c r="H243" s="335"/>
      <c r="I243" s="336"/>
    </row>
    <row r="244" spans="1:9" ht="12.75">
      <c r="A244" s="326" t="s">
        <v>92</v>
      </c>
      <c r="B244" s="327"/>
      <c r="C244" s="327"/>
      <c r="D244" s="327"/>
      <c r="E244" s="327"/>
      <c r="F244" s="327"/>
      <c r="G244" s="327"/>
      <c r="H244" s="327"/>
      <c r="I244" s="328"/>
    </row>
    <row r="245" spans="1:9" ht="26.25">
      <c r="A245" s="87" t="s">
        <v>1</v>
      </c>
      <c r="B245" s="13" t="s">
        <v>12</v>
      </c>
      <c r="C245" s="327" t="s">
        <v>4</v>
      </c>
      <c r="D245" s="327"/>
      <c r="E245" s="327"/>
      <c r="F245" s="327"/>
      <c r="G245" s="327"/>
      <c r="H245" s="327"/>
      <c r="I245" s="328"/>
    </row>
    <row r="246" spans="1:9" ht="12.75">
      <c r="A246" s="138">
        <v>1</v>
      </c>
      <c r="B246" s="137"/>
      <c r="C246" s="329"/>
      <c r="D246" s="329"/>
      <c r="E246" s="329"/>
      <c r="F246" s="329"/>
      <c r="G246" s="329"/>
      <c r="H246" s="329"/>
      <c r="I246" s="330"/>
    </row>
    <row r="247" spans="1:9" ht="12.75">
      <c r="A247" s="138">
        <v>2</v>
      </c>
      <c r="B247" s="137"/>
      <c r="C247" s="329"/>
      <c r="D247" s="329"/>
      <c r="E247" s="329"/>
      <c r="F247" s="329"/>
      <c r="G247" s="329"/>
      <c r="H247" s="329"/>
      <c r="I247" s="330"/>
    </row>
    <row r="248" spans="1:9" ht="12.75">
      <c r="A248" s="138">
        <v>3</v>
      </c>
      <c r="B248" s="137"/>
      <c r="C248" s="329"/>
      <c r="D248" s="329"/>
      <c r="E248" s="329"/>
      <c r="F248" s="329"/>
      <c r="G248" s="329"/>
      <c r="H248" s="329"/>
      <c r="I248" s="330"/>
    </row>
    <row r="249" spans="1:9" ht="12.75">
      <c r="A249" s="138">
        <v>4</v>
      </c>
      <c r="B249" s="137"/>
      <c r="C249" s="329"/>
      <c r="D249" s="329"/>
      <c r="E249" s="329"/>
      <c r="F249" s="329"/>
      <c r="G249" s="329"/>
      <c r="H249" s="329"/>
      <c r="I249" s="330"/>
    </row>
    <row r="250" spans="1:9" ht="12.75">
      <c r="A250" s="138">
        <v>5</v>
      </c>
      <c r="B250" s="137"/>
      <c r="C250" s="329"/>
      <c r="D250" s="329"/>
      <c r="E250" s="329"/>
      <c r="F250" s="329"/>
      <c r="G250" s="329"/>
      <c r="H250" s="329"/>
      <c r="I250" s="330"/>
    </row>
    <row r="251" spans="1:9" ht="12.75">
      <c r="A251" s="138">
        <v>6</v>
      </c>
      <c r="B251" s="137"/>
      <c r="C251" s="329"/>
      <c r="D251" s="329"/>
      <c r="E251" s="329"/>
      <c r="F251" s="329"/>
      <c r="G251" s="329"/>
      <c r="H251" s="329"/>
      <c r="I251" s="330"/>
    </row>
    <row r="252" spans="1:9" ht="13.5" thickBot="1">
      <c r="A252" s="331" t="s">
        <v>87</v>
      </c>
      <c r="B252" s="332"/>
      <c r="C252" s="332"/>
      <c r="D252" s="86"/>
      <c r="E252" s="86"/>
      <c r="F252" s="332" t="str">
        <f>VLOOKUP(J242,мандатка!$B:$N,8,FALSE)</f>
        <v>Правдін Д. О.</v>
      </c>
      <c r="G252" s="332"/>
      <c r="H252" s="332"/>
      <c r="I252" s="333"/>
    </row>
    <row r="253" spans="1:9" ht="12.75">
      <c r="A253" s="310" t="s">
        <v>85</v>
      </c>
      <c r="B253" s="334"/>
      <c r="C253" s="334"/>
      <c r="D253" s="334"/>
      <c r="E253" s="334"/>
      <c r="F253" s="334"/>
      <c r="G253" s="334"/>
      <c r="H253" s="334"/>
      <c r="I253" s="311"/>
    </row>
    <row r="254" spans="1:10" ht="20.25">
      <c r="A254" s="326" t="s">
        <v>86</v>
      </c>
      <c r="B254" s="327"/>
      <c r="C254" s="335" t="str">
        <f>VLOOKUP(J254,мандатка!$B:$N,3,FALSE)</f>
        <v>Черкаський ОЦТКЕ УМ</v>
      </c>
      <c r="D254" s="335"/>
      <c r="E254" s="335"/>
      <c r="F254" s="335"/>
      <c r="G254" s="335"/>
      <c r="H254" s="335"/>
      <c r="I254" s="336"/>
      <c r="J254">
        <v>140</v>
      </c>
    </row>
    <row r="255" spans="1:9" ht="12.75">
      <c r="A255" s="326" t="s">
        <v>88</v>
      </c>
      <c r="B255" s="327"/>
      <c r="C255" s="327"/>
      <c r="D255" s="327"/>
      <c r="E255" s="327"/>
      <c r="F255" s="327"/>
      <c r="G255" s="327"/>
      <c r="H255" s="327"/>
      <c r="I255" s="328"/>
    </row>
    <row r="256" spans="1:9" ht="26.25">
      <c r="A256" s="138" t="s">
        <v>1</v>
      </c>
      <c r="B256" s="137" t="s">
        <v>12</v>
      </c>
      <c r="C256" s="329" t="s">
        <v>4</v>
      </c>
      <c r="D256" s="329"/>
      <c r="E256" s="329"/>
      <c r="F256" s="329"/>
      <c r="G256" s="329"/>
      <c r="H256" s="329"/>
      <c r="I256" s="330"/>
    </row>
    <row r="257" spans="1:9" ht="12.75">
      <c r="A257" s="138">
        <v>1</v>
      </c>
      <c r="B257" s="137"/>
      <c r="C257" s="329"/>
      <c r="D257" s="329"/>
      <c r="E257" s="329"/>
      <c r="F257" s="329"/>
      <c r="G257" s="329"/>
      <c r="H257" s="329"/>
      <c r="I257" s="330"/>
    </row>
    <row r="258" spans="1:9" ht="12.75">
      <c r="A258" s="138">
        <v>2</v>
      </c>
      <c r="B258" s="137"/>
      <c r="C258" s="329"/>
      <c r="D258" s="329"/>
      <c r="E258" s="329"/>
      <c r="F258" s="329"/>
      <c r="G258" s="329"/>
      <c r="H258" s="329"/>
      <c r="I258" s="330"/>
    </row>
    <row r="259" spans="1:9" ht="12.75">
      <c r="A259" s="138">
        <v>3</v>
      </c>
      <c r="B259" s="137"/>
      <c r="C259" s="329"/>
      <c r="D259" s="329"/>
      <c r="E259" s="329"/>
      <c r="F259" s="329"/>
      <c r="G259" s="329"/>
      <c r="H259" s="329"/>
      <c r="I259" s="330"/>
    </row>
    <row r="260" spans="1:9" ht="12.75">
      <c r="A260" s="138">
        <v>4</v>
      </c>
      <c r="B260" s="137"/>
      <c r="C260" s="329"/>
      <c r="D260" s="329"/>
      <c r="E260" s="329"/>
      <c r="F260" s="329"/>
      <c r="G260" s="329"/>
      <c r="H260" s="329"/>
      <c r="I260" s="330"/>
    </row>
    <row r="261" spans="1:9" ht="12.75">
      <c r="A261" s="138">
        <v>5</v>
      </c>
      <c r="B261" s="137"/>
      <c r="C261" s="329"/>
      <c r="D261" s="329"/>
      <c r="E261" s="329"/>
      <c r="F261" s="329"/>
      <c r="G261" s="329"/>
      <c r="H261" s="329"/>
      <c r="I261" s="330"/>
    </row>
    <row r="262" spans="1:9" ht="12.75">
      <c r="A262" s="138">
        <v>6</v>
      </c>
      <c r="B262" s="137"/>
      <c r="C262" s="329"/>
      <c r="D262" s="329"/>
      <c r="E262" s="329"/>
      <c r="F262" s="329"/>
      <c r="G262" s="329"/>
      <c r="H262" s="329"/>
      <c r="I262" s="330"/>
    </row>
    <row r="263" spans="1:9" ht="12.75">
      <c r="A263" s="138">
        <v>7</v>
      </c>
      <c r="B263" s="137"/>
      <c r="C263" s="329"/>
      <c r="D263" s="329"/>
      <c r="E263" s="329"/>
      <c r="F263" s="329"/>
      <c r="G263" s="329"/>
      <c r="H263" s="329"/>
      <c r="I263" s="330"/>
    </row>
    <row r="264" spans="1:9" ht="12.75">
      <c r="A264" s="138">
        <v>8</v>
      </c>
      <c r="B264" s="137"/>
      <c r="C264" s="329"/>
      <c r="D264" s="329"/>
      <c r="E264" s="329"/>
      <c r="F264" s="329"/>
      <c r="G264" s="329"/>
      <c r="H264" s="329"/>
      <c r="I264" s="330"/>
    </row>
    <row r="265" spans="1:9" ht="13.5" thickBot="1">
      <c r="A265" s="331" t="s">
        <v>87</v>
      </c>
      <c r="B265" s="332"/>
      <c r="C265" s="332"/>
      <c r="D265" s="86"/>
      <c r="E265" s="86"/>
      <c r="F265" s="332" t="str">
        <f>VLOOKUP(J254,мандатка!$B:$N,8,FALSE)</f>
        <v>Кучеренко В. А.</v>
      </c>
      <c r="G265" s="332"/>
      <c r="H265" s="332"/>
      <c r="I265" s="333"/>
    </row>
    <row r="266" spans="1:9" ht="13.5" thickBot="1">
      <c r="A266" s="106"/>
      <c r="B266" s="106"/>
      <c r="C266" s="106"/>
      <c r="D266" s="13"/>
      <c r="E266" s="13"/>
      <c r="F266" s="106"/>
      <c r="G266" s="106"/>
      <c r="H266" s="106"/>
      <c r="I266" s="106"/>
    </row>
    <row r="267" spans="1:9" ht="12.75">
      <c r="A267" s="310" t="s">
        <v>85</v>
      </c>
      <c r="B267" s="334"/>
      <c r="C267" s="334"/>
      <c r="D267" s="334"/>
      <c r="E267" s="334"/>
      <c r="F267" s="334"/>
      <c r="G267" s="334"/>
      <c r="H267" s="334"/>
      <c r="I267" s="311"/>
    </row>
    <row r="268" spans="1:10" ht="20.25">
      <c r="A268" s="326" t="s">
        <v>86</v>
      </c>
      <c r="B268" s="327"/>
      <c r="C268" s="335" t="str">
        <f>VLOOKUP(J268,мандатка!$B:$N,3,FALSE)</f>
        <v>Черкаський ОЦТКЕ УМ</v>
      </c>
      <c r="D268" s="335"/>
      <c r="E268" s="335"/>
      <c r="F268" s="335"/>
      <c r="G268" s="335"/>
      <c r="H268" s="335"/>
      <c r="I268" s="336"/>
      <c r="J268">
        <v>140</v>
      </c>
    </row>
    <row r="269" spans="1:9" ht="12.75">
      <c r="A269" s="326" t="s">
        <v>89</v>
      </c>
      <c r="B269" s="327"/>
      <c r="C269" s="327"/>
      <c r="D269" s="327"/>
      <c r="E269" s="327"/>
      <c r="F269" s="327"/>
      <c r="G269" s="327"/>
      <c r="H269" s="327"/>
      <c r="I269" s="328"/>
    </row>
    <row r="270" spans="1:9" ht="26.25">
      <c r="A270" s="138" t="s">
        <v>1</v>
      </c>
      <c r="B270" s="137" t="s">
        <v>12</v>
      </c>
      <c r="C270" s="329" t="s">
        <v>4</v>
      </c>
      <c r="D270" s="329"/>
      <c r="E270" s="329"/>
      <c r="F270" s="329"/>
      <c r="G270" s="329"/>
      <c r="H270" s="329"/>
      <c r="I270" s="330"/>
    </row>
    <row r="271" spans="1:9" ht="12.75">
      <c r="A271" s="138">
        <v>1</v>
      </c>
      <c r="B271" s="137"/>
      <c r="C271" s="329"/>
      <c r="D271" s="329"/>
      <c r="E271" s="329"/>
      <c r="F271" s="329"/>
      <c r="G271" s="329"/>
      <c r="H271" s="329"/>
      <c r="I271" s="330"/>
    </row>
    <row r="272" spans="1:9" ht="12.75">
      <c r="A272" s="138">
        <v>2</v>
      </c>
      <c r="B272" s="137"/>
      <c r="C272" s="329"/>
      <c r="D272" s="329"/>
      <c r="E272" s="329"/>
      <c r="F272" s="329"/>
      <c r="G272" s="329"/>
      <c r="H272" s="329"/>
      <c r="I272" s="330"/>
    </row>
    <row r="273" spans="1:9" ht="12.75">
      <c r="A273" s="138">
        <v>1</v>
      </c>
      <c r="B273" s="137"/>
      <c r="C273" s="329"/>
      <c r="D273" s="329"/>
      <c r="E273" s="329"/>
      <c r="F273" s="329"/>
      <c r="G273" s="329"/>
      <c r="H273" s="329"/>
      <c r="I273" s="330"/>
    </row>
    <row r="274" spans="1:9" ht="12.75">
      <c r="A274" s="138">
        <v>2</v>
      </c>
      <c r="B274" s="137"/>
      <c r="C274" s="329"/>
      <c r="D274" s="329"/>
      <c r="E274" s="329"/>
      <c r="F274" s="329"/>
      <c r="G274" s="329"/>
      <c r="H274" s="329"/>
      <c r="I274" s="330"/>
    </row>
    <row r="275" spans="1:9" ht="12.75">
      <c r="A275" s="138">
        <v>1</v>
      </c>
      <c r="B275" s="137"/>
      <c r="C275" s="329"/>
      <c r="D275" s="329"/>
      <c r="E275" s="329"/>
      <c r="F275" s="329"/>
      <c r="G275" s="329"/>
      <c r="H275" s="329"/>
      <c r="I275" s="330"/>
    </row>
    <row r="276" spans="1:9" ht="12.75">
      <c r="A276" s="138">
        <v>2</v>
      </c>
      <c r="B276" s="137"/>
      <c r="C276" s="329"/>
      <c r="D276" s="329"/>
      <c r="E276" s="329"/>
      <c r="F276" s="329"/>
      <c r="G276" s="329"/>
      <c r="H276" s="329"/>
      <c r="I276" s="330"/>
    </row>
    <row r="277" spans="1:9" ht="12.75">
      <c r="A277" s="138">
        <v>1</v>
      </c>
      <c r="B277" s="137"/>
      <c r="C277" s="329"/>
      <c r="D277" s="329"/>
      <c r="E277" s="329"/>
      <c r="F277" s="329"/>
      <c r="G277" s="329"/>
      <c r="H277" s="329"/>
      <c r="I277" s="330"/>
    </row>
    <row r="278" spans="1:9" ht="12.75">
      <c r="A278" s="138">
        <v>2</v>
      </c>
      <c r="B278" s="137"/>
      <c r="C278" s="329"/>
      <c r="D278" s="329"/>
      <c r="E278" s="329"/>
      <c r="F278" s="329"/>
      <c r="G278" s="329"/>
      <c r="H278" s="329"/>
      <c r="I278" s="330"/>
    </row>
    <row r="279" spans="1:9" ht="13.5" thickBot="1">
      <c r="A279" s="331" t="s">
        <v>87</v>
      </c>
      <c r="B279" s="332"/>
      <c r="C279" s="332"/>
      <c r="D279" s="86"/>
      <c r="E279" s="86"/>
      <c r="F279" s="332" t="str">
        <f>VLOOKUP(J268,мандатка!$B:$N,8,FALSE)</f>
        <v>Кучеренко В. А.</v>
      </c>
      <c r="G279" s="332"/>
      <c r="H279" s="332"/>
      <c r="I279" s="333"/>
    </row>
    <row r="280" spans="1:9" ht="13.5" thickBot="1">
      <c r="A280" s="106"/>
      <c r="B280" s="106"/>
      <c r="C280" s="106"/>
      <c r="D280" s="13"/>
      <c r="E280" s="13"/>
      <c r="F280" s="106"/>
      <c r="G280" s="106"/>
      <c r="H280" s="106"/>
      <c r="I280" s="106"/>
    </row>
    <row r="281" spans="1:9" ht="12.75">
      <c r="A281" s="310" t="s">
        <v>85</v>
      </c>
      <c r="B281" s="334"/>
      <c r="C281" s="334"/>
      <c r="D281" s="334"/>
      <c r="E281" s="334"/>
      <c r="F281" s="334"/>
      <c r="G281" s="334"/>
      <c r="H281" s="334"/>
      <c r="I281" s="311"/>
    </row>
    <row r="282" spans="1:10" ht="20.25">
      <c r="A282" s="326" t="s">
        <v>86</v>
      </c>
      <c r="B282" s="327"/>
      <c r="C282" s="335" t="str">
        <f>VLOOKUP(J282,мандатка!$B:$N,3,FALSE)</f>
        <v>Черкаський ОЦТКЕ УМ</v>
      </c>
      <c r="D282" s="335"/>
      <c r="E282" s="335"/>
      <c r="F282" s="335"/>
      <c r="G282" s="335"/>
      <c r="H282" s="335"/>
      <c r="I282" s="336"/>
      <c r="J282">
        <v>140</v>
      </c>
    </row>
    <row r="283" spans="1:9" ht="12.75">
      <c r="A283" s="326" t="s">
        <v>90</v>
      </c>
      <c r="B283" s="327"/>
      <c r="C283" s="327"/>
      <c r="D283" s="327"/>
      <c r="E283" s="327"/>
      <c r="F283" s="327"/>
      <c r="G283" s="327"/>
      <c r="H283" s="327"/>
      <c r="I283" s="328"/>
    </row>
    <row r="284" spans="1:9" ht="26.25">
      <c r="A284" s="138" t="s">
        <v>1</v>
      </c>
      <c r="B284" s="137" t="s">
        <v>12</v>
      </c>
      <c r="C284" s="329" t="s">
        <v>4</v>
      </c>
      <c r="D284" s="329"/>
      <c r="E284" s="329"/>
      <c r="F284" s="329"/>
      <c r="G284" s="329"/>
      <c r="H284" s="329"/>
      <c r="I284" s="330"/>
    </row>
    <row r="285" spans="1:9" ht="12.75">
      <c r="A285" s="138">
        <v>1</v>
      </c>
      <c r="B285" s="137"/>
      <c r="C285" s="329"/>
      <c r="D285" s="329"/>
      <c r="E285" s="329"/>
      <c r="F285" s="329"/>
      <c r="G285" s="329"/>
      <c r="H285" s="329"/>
      <c r="I285" s="330"/>
    </row>
    <row r="286" spans="1:9" ht="12.75">
      <c r="A286" s="138">
        <v>2</v>
      </c>
      <c r="B286" s="137"/>
      <c r="C286" s="329"/>
      <c r="D286" s="329"/>
      <c r="E286" s="329"/>
      <c r="F286" s="329"/>
      <c r="G286" s="329"/>
      <c r="H286" s="329"/>
      <c r="I286" s="330"/>
    </row>
    <row r="287" spans="1:9" ht="12.75">
      <c r="A287" s="138">
        <v>3</v>
      </c>
      <c r="B287" s="137"/>
      <c r="C287" s="329"/>
      <c r="D287" s="329"/>
      <c r="E287" s="329"/>
      <c r="F287" s="329"/>
      <c r="G287" s="329"/>
      <c r="H287" s="329"/>
      <c r="I287" s="330"/>
    </row>
    <row r="288" spans="1:9" ht="12.75">
      <c r="A288" s="138">
        <v>4</v>
      </c>
      <c r="B288" s="137"/>
      <c r="C288" s="329"/>
      <c r="D288" s="329"/>
      <c r="E288" s="329"/>
      <c r="F288" s="329"/>
      <c r="G288" s="329"/>
      <c r="H288" s="329"/>
      <c r="I288" s="330"/>
    </row>
    <row r="289" spans="1:9" ht="12.75">
      <c r="A289" s="138">
        <v>5</v>
      </c>
      <c r="B289" s="137"/>
      <c r="C289" s="329"/>
      <c r="D289" s="329"/>
      <c r="E289" s="329"/>
      <c r="F289" s="329"/>
      <c r="G289" s="329"/>
      <c r="H289" s="329"/>
      <c r="I289" s="330"/>
    </row>
    <row r="290" spans="1:9" ht="12.75">
      <c r="A290" s="138">
        <v>6</v>
      </c>
      <c r="B290" s="137"/>
      <c r="C290" s="329"/>
      <c r="D290" s="329"/>
      <c r="E290" s="329"/>
      <c r="F290" s="329"/>
      <c r="G290" s="329"/>
      <c r="H290" s="329"/>
      <c r="I290" s="330"/>
    </row>
    <row r="291" spans="1:9" ht="13.5" thickBot="1">
      <c r="A291" s="331" t="s">
        <v>87</v>
      </c>
      <c r="B291" s="332"/>
      <c r="C291" s="332"/>
      <c r="D291" s="86"/>
      <c r="E291" s="86"/>
      <c r="F291" s="332" t="str">
        <f>VLOOKUP(J282,мандатка!$B:$N,8,FALSE)</f>
        <v>Кучеренко В. А.</v>
      </c>
      <c r="G291" s="332"/>
      <c r="H291" s="332"/>
      <c r="I291" s="333"/>
    </row>
    <row r="292" spans="1:9" ht="13.5" thickBot="1">
      <c r="A292" s="106"/>
      <c r="B292" s="106"/>
      <c r="C292" s="106"/>
      <c r="D292" s="13"/>
      <c r="E292" s="13"/>
      <c r="F292" s="106"/>
      <c r="G292" s="106"/>
      <c r="H292" s="106"/>
      <c r="I292" s="106"/>
    </row>
    <row r="293" spans="1:9" ht="12.75">
      <c r="A293" s="310" t="s">
        <v>85</v>
      </c>
      <c r="B293" s="334"/>
      <c r="C293" s="334"/>
      <c r="D293" s="334"/>
      <c r="E293" s="334"/>
      <c r="F293" s="334"/>
      <c r="G293" s="334"/>
      <c r="H293" s="334"/>
      <c r="I293" s="311"/>
    </row>
    <row r="294" spans="1:10" ht="20.25">
      <c r="A294" s="326" t="s">
        <v>86</v>
      </c>
      <c r="B294" s="327"/>
      <c r="C294" s="335" t="str">
        <f>VLOOKUP(J294,мандатка!$B:$N,3,FALSE)</f>
        <v>Черкаський ОЦТКЕ УМ</v>
      </c>
      <c r="D294" s="335"/>
      <c r="E294" s="335"/>
      <c r="F294" s="335"/>
      <c r="G294" s="335"/>
      <c r="H294" s="335"/>
      <c r="I294" s="336"/>
      <c r="J294">
        <v>140</v>
      </c>
    </row>
    <row r="295" spans="1:9" ht="12.75">
      <c r="A295" s="326" t="s">
        <v>91</v>
      </c>
      <c r="B295" s="327"/>
      <c r="C295" s="327"/>
      <c r="D295" s="327"/>
      <c r="E295" s="327"/>
      <c r="F295" s="327"/>
      <c r="G295" s="327"/>
      <c r="H295" s="327"/>
      <c r="I295" s="328"/>
    </row>
    <row r="296" spans="1:9" ht="26.25">
      <c r="A296" s="138" t="s">
        <v>1</v>
      </c>
      <c r="B296" s="137" t="s">
        <v>12</v>
      </c>
      <c r="C296" s="329" t="s">
        <v>4</v>
      </c>
      <c r="D296" s="329"/>
      <c r="E296" s="329"/>
      <c r="F296" s="329"/>
      <c r="G296" s="329"/>
      <c r="H296" s="329"/>
      <c r="I296" s="330"/>
    </row>
    <row r="297" spans="1:9" ht="12.75">
      <c r="A297" s="138">
        <v>1</v>
      </c>
      <c r="B297" s="137"/>
      <c r="C297" s="329"/>
      <c r="D297" s="329"/>
      <c r="E297" s="329"/>
      <c r="F297" s="329"/>
      <c r="G297" s="329"/>
      <c r="H297" s="329"/>
      <c r="I297" s="330"/>
    </row>
    <row r="298" spans="1:9" ht="12.75">
      <c r="A298" s="138">
        <v>2</v>
      </c>
      <c r="B298" s="137"/>
      <c r="C298" s="329"/>
      <c r="D298" s="329"/>
      <c r="E298" s="329"/>
      <c r="F298" s="329"/>
      <c r="G298" s="329"/>
      <c r="H298" s="329"/>
      <c r="I298" s="330"/>
    </row>
    <row r="299" spans="1:9" ht="12.75">
      <c r="A299" s="138">
        <v>3</v>
      </c>
      <c r="B299" s="137"/>
      <c r="C299" s="329"/>
      <c r="D299" s="329"/>
      <c r="E299" s="329"/>
      <c r="F299" s="329"/>
      <c r="G299" s="329"/>
      <c r="H299" s="329"/>
      <c r="I299" s="330"/>
    </row>
    <row r="300" spans="1:9" ht="12.75">
      <c r="A300" s="138">
        <v>4</v>
      </c>
      <c r="B300" s="137"/>
      <c r="C300" s="329"/>
      <c r="D300" s="329"/>
      <c r="E300" s="329"/>
      <c r="F300" s="329"/>
      <c r="G300" s="329"/>
      <c r="H300" s="329"/>
      <c r="I300" s="330"/>
    </row>
    <row r="301" spans="1:9" ht="12.75">
      <c r="A301" s="138">
        <v>5</v>
      </c>
      <c r="B301" s="137"/>
      <c r="C301" s="329"/>
      <c r="D301" s="329"/>
      <c r="E301" s="329"/>
      <c r="F301" s="329"/>
      <c r="G301" s="329"/>
      <c r="H301" s="329"/>
      <c r="I301" s="330"/>
    </row>
    <row r="302" spans="1:9" ht="12.75">
      <c r="A302" s="138">
        <v>6</v>
      </c>
      <c r="B302" s="137"/>
      <c r="C302" s="329"/>
      <c r="D302" s="329"/>
      <c r="E302" s="329"/>
      <c r="F302" s="329"/>
      <c r="G302" s="329"/>
      <c r="H302" s="329"/>
      <c r="I302" s="330"/>
    </row>
    <row r="303" spans="1:9" ht="13.5" thickBot="1">
      <c r="A303" s="331" t="s">
        <v>87</v>
      </c>
      <c r="B303" s="332"/>
      <c r="C303" s="332"/>
      <c r="D303" s="86"/>
      <c r="E303" s="86"/>
      <c r="F303" s="332" t="str">
        <f>VLOOKUP(J294,мандатка!$B:$N,8,FALSE)</f>
        <v>Кучеренко В. А.</v>
      </c>
      <c r="G303" s="332"/>
      <c r="H303" s="332"/>
      <c r="I303" s="333"/>
    </row>
    <row r="304" spans="1:9" ht="13.5" thickBot="1">
      <c r="A304" s="106"/>
      <c r="B304" s="106"/>
      <c r="C304" s="106"/>
      <c r="D304" s="13"/>
      <c r="E304" s="13"/>
      <c r="F304" s="106"/>
      <c r="G304" s="106"/>
      <c r="H304" s="106"/>
      <c r="I304" s="106"/>
    </row>
    <row r="305" spans="1:9" ht="12.75">
      <c r="A305" s="310" t="s">
        <v>85</v>
      </c>
      <c r="B305" s="334"/>
      <c r="C305" s="334"/>
      <c r="D305" s="334"/>
      <c r="E305" s="334"/>
      <c r="F305" s="334"/>
      <c r="G305" s="334"/>
      <c r="H305" s="334"/>
      <c r="I305" s="311"/>
    </row>
    <row r="306" spans="1:10" ht="20.25">
      <c r="A306" s="326" t="s">
        <v>86</v>
      </c>
      <c r="B306" s="327"/>
      <c r="C306" s="335" t="str">
        <f>VLOOKUP(J306,мандатка!$B:$N,3,FALSE)</f>
        <v>Черкаський ОЦТКЕ УМ</v>
      </c>
      <c r="D306" s="335"/>
      <c r="E306" s="335"/>
      <c r="F306" s="335"/>
      <c r="G306" s="335"/>
      <c r="H306" s="335"/>
      <c r="I306" s="336"/>
      <c r="J306">
        <v>140</v>
      </c>
    </row>
    <row r="307" spans="1:9" ht="12.75">
      <c r="A307" s="326" t="s">
        <v>92</v>
      </c>
      <c r="B307" s="327"/>
      <c r="C307" s="327"/>
      <c r="D307" s="327"/>
      <c r="E307" s="327"/>
      <c r="F307" s="327"/>
      <c r="G307" s="327"/>
      <c r="H307" s="327"/>
      <c r="I307" s="328"/>
    </row>
    <row r="308" spans="1:9" ht="26.25">
      <c r="A308" s="87" t="s">
        <v>1</v>
      </c>
      <c r="B308" s="13" t="s">
        <v>12</v>
      </c>
      <c r="C308" s="327" t="s">
        <v>4</v>
      </c>
      <c r="D308" s="327"/>
      <c r="E308" s="327"/>
      <c r="F308" s="327"/>
      <c r="G308" s="327"/>
      <c r="H308" s="327"/>
      <c r="I308" s="328"/>
    </row>
    <row r="309" spans="1:9" ht="12.75">
      <c r="A309" s="138">
        <v>1</v>
      </c>
      <c r="B309" s="137"/>
      <c r="C309" s="329"/>
      <c r="D309" s="329"/>
      <c r="E309" s="329"/>
      <c r="F309" s="329"/>
      <c r="G309" s="329"/>
      <c r="H309" s="329"/>
      <c r="I309" s="330"/>
    </row>
    <row r="310" spans="1:9" ht="12.75">
      <c r="A310" s="138">
        <v>2</v>
      </c>
      <c r="B310" s="137"/>
      <c r="C310" s="329"/>
      <c r="D310" s="329"/>
      <c r="E310" s="329"/>
      <c r="F310" s="329"/>
      <c r="G310" s="329"/>
      <c r="H310" s="329"/>
      <c r="I310" s="330"/>
    </row>
    <row r="311" spans="1:9" ht="12.75">
      <c r="A311" s="138">
        <v>3</v>
      </c>
      <c r="B311" s="137"/>
      <c r="C311" s="329"/>
      <c r="D311" s="329"/>
      <c r="E311" s="329"/>
      <c r="F311" s="329"/>
      <c r="G311" s="329"/>
      <c r="H311" s="329"/>
      <c r="I311" s="330"/>
    </row>
    <row r="312" spans="1:9" ht="12.75">
      <c r="A312" s="138">
        <v>4</v>
      </c>
      <c r="B312" s="137"/>
      <c r="C312" s="329"/>
      <c r="D312" s="329"/>
      <c r="E312" s="329"/>
      <c r="F312" s="329"/>
      <c r="G312" s="329"/>
      <c r="H312" s="329"/>
      <c r="I312" s="330"/>
    </row>
    <row r="313" spans="1:9" ht="12.75">
      <c r="A313" s="138">
        <v>5</v>
      </c>
      <c r="B313" s="137"/>
      <c r="C313" s="329"/>
      <c r="D313" s="329"/>
      <c r="E313" s="329"/>
      <c r="F313" s="329"/>
      <c r="G313" s="329"/>
      <c r="H313" s="329"/>
      <c r="I313" s="330"/>
    </row>
    <row r="314" spans="1:9" ht="12.75">
      <c r="A314" s="138">
        <v>6</v>
      </c>
      <c r="B314" s="137"/>
      <c r="C314" s="329"/>
      <c r="D314" s="329"/>
      <c r="E314" s="329"/>
      <c r="F314" s="329"/>
      <c r="G314" s="329"/>
      <c r="H314" s="329"/>
      <c r="I314" s="330"/>
    </row>
    <row r="315" spans="1:9" ht="13.5" thickBot="1">
      <c r="A315" s="331" t="s">
        <v>87</v>
      </c>
      <c r="B315" s="332"/>
      <c r="C315" s="332"/>
      <c r="D315" s="86"/>
      <c r="E315" s="86"/>
      <c r="F315" s="332" t="str">
        <f>VLOOKUP(J306,мандатка!$B:$N,8,FALSE)</f>
        <v>Кучеренко В. А.</v>
      </c>
      <c r="G315" s="332"/>
      <c r="H315" s="332"/>
      <c r="I315" s="333"/>
    </row>
    <row r="316" spans="1:9" ht="12.75">
      <c r="A316" s="310" t="s">
        <v>85</v>
      </c>
      <c r="B316" s="334"/>
      <c r="C316" s="334"/>
      <c r="D316" s="334"/>
      <c r="E316" s="334"/>
      <c r="F316" s="334"/>
      <c r="G316" s="334"/>
      <c r="H316" s="334"/>
      <c r="I316" s="311"/>
    </row>
    <row r="317" spans="1:10" ht="20.25">
      <c r="A317" s="326" t="s">
        <v>86</v>
      </c>
      <c r="B317" s="327"/>
      <c r="C317" s="335" t="str">
        <f>VLOOKUP(J317,мандатка!$B:$N,3,FALSE)</f>
        <v>Харьківська область</v>
      </c>
      <c r="D317" s="335"/>
      <c r="E317" s="335"/>
      <c r="F317" s="335"/>
      <c r="G317" s="335"/>
      <c r="H317" s="335"/>
      <c r="I317" s="336"/>
      <c r="J317">
        <v>150</v>
      </c>
    </row>
    <row r="318" spans="1:9" ht="12.75">
      <c r="A318" s="326" t="s">
        <v>88</v>
      </c>
      <c r="B318" s="327"/>
      <c r="C318" s="327"/>
      <c r="D318" s="327"/>
      <c r="E318" s="327"/>
      <c r="F318" s="327"/>
      <c r="G318" s="327"/>
      <c r="H318" s="327"/>
      <c r="I318" s="328"/>
    </row>
    <row r="319" spans="1:9" ht="26.25">
      <c r="A319" s="138" t="s">
        <v>1</v>
      </c>
      <c r="B319" s="137" t="s">
        <v>12</v>
      </c>
      <c r="C319" s="329" t="s">
        <v>4</v>
      </c>
      <c r="D319" s="329"/>
      <c r="E319" s="329"/>
      <c r="F319" s="329"/>
      <c r="G319" s="329"/>
      <c r="H319" s="329"/>
      <c r="I319" s="330"/>
    </row>
    <row r="320" spans="1:9" ht="12.75">
      <c r="A320" s="138">
        <v>1</v>
      </c>
      <c r="B320" s="137"/>
      <c r="C320" s="329"/>
      <c r="D320" s="329"/>
      <c r="E320" s="329"/>
      <c r="F320" s="329"/>
      <c r="G320" s="329"/>
      <c r="H320" s="329"/>
      <c r="I320" s="330"/>
    </row>
    <row r="321" spans="1:9" ht="12.75">
      <c r="A321" s="138">
        <v>2</v>
      </c>
      <c r="B321" s="137"/>
      <c r="C321" s="329"/>
      <c r="D321" s="329"/>
      <c r="E321" s="329"/>
      <c r="F321" s="329"/>
      <c r="G321" s="329"/>
      <c r="H321" s="329"/>
      <c r="I321" s="330"/>
    </row>
    <row r="322" spans="1:9" ht="12.75">
      <c r="A322" s="138">
        <v>3</v>
      </c>
      <c r="B322" s="137"/>
      <c r="C322" s="329"/>
      <c r="D322" s="329"/>
      <c r="E322" s="329"/>
      <c r="F322" s="329"/>
      <c r="G322" s="329"/>
      <c r="H322" s="329"/>
      <c r="I322" s="330"/>
    </row>
    <row r="323" spans="1:9" ht="12.75">
      <c r="A323" s="138">
        <v>4</v>
      </c>
      <c r="B323" s="137"/>
      <c r="C323" s="329"/>
      <c r="D323" s="329"/>
      <c r="E323" s="329"/>
      <c r="F323" s="329"/>
      <c r="G323" s="329"/>
      <c r="H323" s="329"/>
      <c r="I323" s="330"/>
    </row>
    <row r="324" spans="1:9" ht="12.75">
      <c r="A324" s="138">
        <v>5</v>
      </c>
      <c r="B324" s="137"/>
      <c r="C324" s="329"/>
      <c r="D324" s="329"/>
      <c r="E324" s="329"/>
      <c r="F324" s="329"/>
      <c r="G324" s="329"/>
      <c r="H324" s="329"/>
      <c r="I324" s="330"/>
    </row>
    <row r="325" spans="1:9" ht="12.75">
      <c r="A325" s="138">
        <v>6</v>
      </c>
      <c r="B325" s="137"/>
      <c r="C325" s="329"/>
      <c r="D325" s="329"/>
      <c r="E325" s="329"/>
      <c r="F325" s="329"/>
      <c r="G325" s="329"/>
      <c r="H325" s="329"/>
      <c r="I325" s="330"/>
    </row>
    <row r="326" spans="1:9" ht="12.75">
      <c r="A326" s="138">
        <v>7</v>
      </c>
      <c r="B326" s="137"/>
      <c r="C326" s="329"/>
      <c r="D326" s="329"/>
      <c r="E326" s="329"/>
      <c r="F326" s="329"/>
      <c r="G326" s="329"/>
      <c r="H326" s="329"/>
      <c r="I326" s="330"/>
    </row>
    <row r="327" spans="1:9" ht="12.75">
      <c r="A327" s="138">
        <v>8</v>
      </c>
      <c r="B327" s="137"/>
      <c r="C327" s="329"/>
      <c r="D327" s="329"/>
      <c r="E327" s="329"/>
      <c r="F327" s="329"/>
      <c r="G327" s="329"/>
      <c r="H327" s="329"/>
      <c r="I327" s="330"/>
    </row>
    <row r="328" spans="1:9" ht="13.5" thickBot="1">
      <c r="A328" s="331" t="s">
        <v>87</v>
      </c>
      <c r="B328" s="332"/>
      <c r="C328" s="332"/>
      <c r="D328" s="86"/>
      <c r="E328" s="86"/>
      <c r="F328" s="332" t="str">
        <f>VLOOKUP(J317,мандатка!$B:$N,8,FALSE)</f>
        <v>Цапок Р. О.</v>
      </c>
      <c r="G328" s="332"/>
      <c r="H328" s="332"/>
      <c r="I328" s="333"/>
    </row>
    <row r="329" spans="1:9" ht="13.5" thickBot="1">
      <c r="A329" s="106"/>
      <c r="B329" s="106"/>
      <c r="C329" s="106"/>
      <c r="D329" s="13"/>
      <c r="E329" s="13"/>
      <c r="F329" s="106"/>
      <c r="G329" s="106"/>
      <c r="H329" s="106"/>
      <c r="I329" s="106"/>
    </row>
    <row r="330" spans="1:9" ht="12.75">
      <c r="A330" s="310" t="s">
        <v>85</v>
      </c>
      <c r="B330" s="334"/>
      <c r="C330" s="334"/>
      <c r="D330" s="334"/>
      <c r="E330" s="334"/>
      <c r="F330" s="334"/>
      <c r="G330" s="334"/>
      <c r="H330" s="334"/>
      <c r="I330" s="311"/>
    </row>
    <row r="331" spans="1:10" ht="20.25">
      <c r="A331" s="326" t="s">
        <v>86</v>
      </c>
      <c r="B331" s="327"/>
      <c r="C331" s="335" t="str">
        <f>VLOOKUP(J331,мандатка!$B:$N,3,FALSE)</f>
        <v>Харьківська область</v>
      </c>
      <c r="D331" s="335"/>
      <c r="E331" s="335"/>
      <c r="F331" s="335"/>
      <c r="G331" s="335"/>
      <c r="H331" s="335"/>
      <c r="I331" s="336"/>
      <c r="J331">
        <v>150</v>
      </c>
    </row>
    <row r="332" spans="1:9" ht="12.75">
      <c r="A332" s="326" t="s">
        <v>89</v>
      </c>
      <c r="B332" s="327"/>
      <c r="C332" s="327"/>
      <c r="D332" s="327"/>
      <c r="E332" s="327"/>
      <c r="F332" s="327"/>
      <c r="G332" s="327"/>
      <c r="H332" s="327"/>
      <c r="I332" s="328"/>
    </row>
    <row r="333" spans="1:9" ht="26.25">
      <c r="A333" s="138" t="s">
        <v>1</v>
      </c>
      <c r="B333" s="137" t="s">
        <v>12</v>
      </c>
      <c r="C333" s="329" t="s">
        <v>4</v>
      </c>
      <c r="D333" s="329"/>
      <c r="E333" s="329"/>
      <c r="F333" s="329"/>
      <c r="G333" s="329"/>
      <c r="H333" s="329"/>
      <c r="I333" s="330"/>
    </row>
    <row r="334" spans="1:9" ht="12.75">
      <c r="A334" s="138">
        <v>1</v>
      </c>
      <c r="B334" s="137"/>
      <c r="C334" s="329"/>
      <c r="D334" s="329"/>
      <c r="E334" s="329"/>
      <c r="F334" s="329"/>
      <c r="G334" s="329"/>
      <c r="H334" s="329"/>
      <c r="I334" s="330"/>
    </row>
    <row r="335" spans="1:9" ht="12.75">
      <c r="A335" s="138">
        <v>2</v>
      </c>
      <c r="B335" s="137"/>
      <c r="C335" s="329"/>
      <c r="D335" s="329"/>
      <c r="E335" s="329"/>
      <c r="F335" s="329"/>
      <c r="G335" s="329"/>
      <c r="H335" s="329"/>
      <c r="I335" s="330"/>
    </row>
    <row r="336" spans="1:9" ht="12.75">
      <c r="A336" s="138">
        <v>1</v>
      </c>
      <c r="B336" s="137"/>
      <c r="C336" s="329"/>
      <c r="D336" s="329"/>
      <c r="E336" s="329"/>
      <c r="F336" s="329"/>
      <c r="G336" s="329"/>
      <c r="H336" s="329"/>
      <c r="I336" s="330"/>
    </row>
    <row r="337" spans="1:9" ht="12.75">
      <c r="A337" s="138">
        <v>2</v>
      </c>
      <c r="B337" s="137"/>
      <c r="C337" s="329"/>
      <c r="D337" s="329"/>
      <c r="E337" s="329"/>
      <c r="F337" s="329"/>
      <c r="G337" s="329"/>
      <c r="H337" s="329"/>
      <c r="I337" s="330"/>
    </row>
    <row r="338" spans="1:9" ht="12.75">
      <c r="A338" s="138">
        <v>1</v>
      </c>
      <c r="B338" s="137"/>
      <c r="C338" s="329"/>
      <c r="D338" s="329"/>
      <c r="E338" s="329"/>
      <c r="F338" s="329"/>
      <c r="G338" s="329"/>
      <c r="H338" s="329"/>
      <c r="I338" s="330"/>
    </row>
    <row r="339" spans="1:9" ht="12.75">
      <c r="A339" s="138">
        <v>2</v>
      </c>
      <c r="B339" s="137"/>
      <c r="C339" s="329"/>
      <c r="D339" s="329"/>
      <c r="E339" s="329"/>
      <c r="F339" s="329"/>
      <c r="G339" s="329"/>
      <c r="H339" s="329"/>
      <c r="I339" s="330"/>
    </row>
    <row r="340" spans="1:9" ht="12.75">
      <c r="A340" s="138">
        <v>1</v>
      </c>
      <c r="B340" s="137"/>
      <c r="C340" s="329"/>
      <c r="D340" s="329"/>
      <c r="E340" s="329"/>
      <c r="F340" s="329"/>
      <c r="G340" s="329"/>
      <c r="H340" s="329"/>
      <c r="I340" s="330"/>
    </row>
    <row r="341" spans="1:9" ht="12.75">
      <c r="A341" s="138">
        <v>2</v>
      </c>
      <c r="B341" s="137"/>
      <c r="C341" s="329"/>
      <c r="D341" s="329"/>
      <c r="E341" s="329"/>
      <c r="F341" s="329"/>
      <c r="G341" s="329"/>
      <c r="H341" s="329"/>
      <c r="I341" s="330"/>
    </row>
    <row r="342" spans="1:9" ht="13.5" thickBot="1">
      <c r="A342" s="331" t="s">
        <v>87</v>
      </c>
      <c r="B342" s="332"/>
      <c r="C342" s="332"/>
      <c r="D342" s="86"/>
      <c r="E342" s="86"/>
      <c r="F342" s="332" t="str">
        <f>VLOOKUP(J331,мандатка!$B:$N,8,FALSE)</f>
        <v>Цапок Р. О.</v>
      </c>
      <c r="G342" s="332"/>
      <c r="H342" s="332"/>
      <c r="I342" s="333"/>
    </row>
    <row r="343" spans="1:9" ht="13.5" thickBot="1">
      <c r="A343" s="106"/>
      <c r="B343" s="106"/>
      <c r="C343" s="106"/>
      <c r="D343" s="13"/>
      <c r="E343" s="13"/>
      <c r="F343" s="106"/>
      <c r="G343" s="106"/>
      <c r="H343" s="106"/>
      <c r="I343" s="106"/>
    </row>
    <row r="344" spans="1:9" ht="12.75">
      <c r="A344" s="310" t="s">
        <v>85</v>
      </c>
      <c r="B344" s="334"/>
      <c r="C344" s="334"/>
      <c r="D344" s="334"/>
      <c r="E344" s="334"/>
      <c r="F344" s="334"/>
      <c r="G344" s="334"/>
      <c r="H344" s="334"/>
      <c r="I344" s="311"/>
    </row>
    <row r="345" spans="1:10" ht="20.25">
      <c r="A345" s="326" t="s">
        <v>86</v>
      </c>
      <c r="B345" s="327"/>
      <c r="C345" s="335" t="str">
        <f>VLOOKUP(J345,мандатка!$B:$N,3,FALSE)</f>
        <v>Харьківська область</v>
      </c>
      <c r="D345" s="335"/>
      <c r="E345" s="335"/>
      <c r="F345" s="335"/>
      <c r="G345" s="335"/>
      <c r="H345" s="335"/>
      <c r="I345" s="336"/>
      <c r="J345">
        <v>150</v>
      </c>
    </row>
    <row r="346" spans="1:9" ht="12.75">
      <c r="A346" s="326" t="s">
        <v>90</v>
      </c>
      <c r="B346" s="327"/>
      <c r="C346" s="327"/>
      <c r="D346" s="327"/>
      <c r="E346" s="327"/>
      <c r="F346" s="327"/>
      <c r="G346" s="327"/>
      <c r="H346" s="327"/>
      <c r="I346" s="328"/>
    </row>
    <row r="347" spans="1:9" ht="26.25">
      <c r="A347" s="138" t="s">
        <v>1</v>
      </c>
      <c r="B347" s="137" t="s">
        <v>12</v>
      </c>
      <c r="C347" s="329" t="s">
        <v>4</v>
      </c>
      <c r="D347" s="329"/>
      <c r="E347" s="329"/>
      <c r="F347" s="329"/>
      <c r="G347" s="329"/>
      <c r="H347" s="329"/>
      <c r="I347" s="330"/>
    </row>
    <row r="348" spans="1:9" ht="12.75">
      <c r="A348" s="138">
        <v>1</v>
      </c>
      <c r="B348" s="137"/>
      <c r="C348" s="329"/>
      <c r="D348" s="329"/>
      <c r="E348" s="329"/>
      <c r="F348" s="329"/>
      <c r="G348" s="329"/>
      <c r="H348" s="329"/>
      <c r="I348" s="330"/>
    </row>
    <row r="349" spans="1:9" ht="12.75">
      <c r="A349" s="138">
        <v>2</v>
      </c>
      <c r="B349" s="137"/>
      <c r="C349" s="329"/>
      <c r="D349" s="329"/>
      <c r="E349" s="329"/>
      <c r="F349" s="329"/>
      <c r="G349" s="329"/>
      <c r="H349" s="329"/>
      <c r="I349" s="330"/>
    </row>
    <row r="350" spans="1:9" ht="12.75">
      <c r="A350" s="138">
        <v>3</v>
      </c>
      <c r="B350" s="137"/>
      <c r="C350" s="329"/>
      <c r="D350" s="329"/>
      <c r="E350" s="329"/>
      <c r="F350" s="329"/>
      <c r="G350" s="329"/>
      <c r="H350" s="329"/>
      <c r="I350" s="330"/>
    </row>
    <row r="351" spans="1:9" ht="12.75">
      <c r="A351" s="138">
        <v>4</v>
      </c>
      <c r="B351" s="137"/>
      <c r="C351" s="329"/>
      <c r="D351" s="329"/>
      <c r="E351" s="329"/>
      <c r="F351" s="329"/>
      <c r="G351" s="329"/>
      <c r="H351" s="329"/>
      <c r="I351" s="330"/>
    </row>
    <row r="352" spans="1:9" ht="12.75">
      <c r="A352" s="138">
        <v>5</v>
      </c>
      <c r="B352" s="137"/>
      <c r="C352" s="329"/>
      <c r="D352" s="329"/>
      <c r="E352" s="329"/>
      <c r="F352" s="329"/>
      <c r="G352" s="329"/>
      <c r="H352" s="329"/>
      <c r="I352" s="330"/>
    </row>
    <row r="353" spans="1:9" ht="12.75">
      <c r="A353" s="138">
        <v>6</v>
      </c>
      <c r="B353" s="137"/>
      <c r="C353" s="329"/>
      <c r="D353" s="329"/>
      <c r="E353" s="329"/>
      <c r="F353" s="329"/>
      <c r="G353" s="329"/>
      <c r="H353" s="329"/>
      <c r="I353" s="330"/>
    </row>
    <row r="354" spans="1:9" ht="13.5" thickBot="1">
      <c r="A354" s="331" t="s">
        <v>87</v>
      </c>
      <c r="B354" s="332"/>
      <c r="C354" s="332"/>
      <c r="D354" s="86"/>
      <c r="E354" s="86"/>
      <c r="F354" s="332" t="str">
        <f>VLOOKUP(J345,мандатка!$B:$N,8,FALSE)</f>
        <v>Цапок Р. О.</v>
      </c>
      <c r="G354" s="332"/>
      <c r="H354" s="332"/>
      <c r="I354" s="333"/>
    </row>
    <row r="355" spans="1:9" ht="13.5" thickBot="1">
      <c r="A355" s="106"/>
      <c r="B355" s="106"/>
      <c r="C355" s="106"/>
      <c r="D355" s="13"/>
      <c r="E355" s="13"/>
      <c r="F355" s="106"/>
      <c r="G355" s="106"/>
      <c r="H355" s="106"/>
      <c r="I355" s="106"/>
    </row>
    <row r="356" spans="1:9" ht="12.75">
      <c r="A356" s="310" t="s">
        <v>85</v>
      </c>
      <c r="B356" s="334"/>
      <c r="C356" s="334"/>
      <c r="D356" s="334"/>
      <c r="E356" s="334"/>
      <c r="F356" s="334"/>
      <c r="G356" s="334"/>
      <c r="H356" s="334"/>
      <c r="I356" s="311"/>
    </row>
    <row r="357" spans="1:10" ht="20.25">
      <c r="A357" s="326" t="s">
        <v>86</v>
      </c>
      <c r="B357" s="327"/>
      <c r="C357" s="335" t="str">
        <f>VLOOKUP(J357,мандатка!$B:$N,3,FALSE)</f>
        <v>Харьківська область</v>
      </c>
      <c r="D357" s="335"/>
      <c r="E357" s="335"/>
      <c r="F357" s="335"/>
      <c r="G357" s="335"/>
      <c r="H357" s="335"/>
      <c r="I357" s="336"/>
      <c r="J357">
        <v>150</v>
      </c>
    </row>
    <row r="358" spans="1:9" ht="12.75">
      <c r="A358" s="326" t="s">
        <v>91</v>
      </c>
      <c r="B358" s="327"/>
      <c r="C358" s="327"/>
      <c r="D358" s="327"/>
      <c r="E358" s="327"/>
      <c r="F358" s="327"/>
      <c r="G358" s="327"/>
      <c r="H358" s="327"/>
      <c r="I358" s="328"/>
    </row>
    <row r="359" spans="1:9" ht="26.25">
      <c r="A359" s="138" t="s">
        <v>1</v>
      </c>
      <c r="B359" s="137" t="s">
        <v>12</v>
      </c>
      <c r="C359" s="329" t="s">
        <v>4</v>
      </c>
      <c r="D359" s="329"/>
      <c r="E359" s="329"/>
      <c r="F359" s="329"/>
      <c r="G359" s="329"/>
      <c r="H359" s="329"/>
      <c r="I359" s="330"/>
    </row>
    <row r="360" spans="1:9" ht="12.75">
      <c r="A360" s="138">
        <v>1</v>
      </c>
      <c r="B360" s="137"/>
      <c r="C360" s="329"/>
      <c r="D360" s="329"/>
      <c r="E360" s="329"/>
      <c r="F360" s="329"/>
      <c r="G360" s="329"/>
      <c r="H360" s="329"/>
      <c r="I360" s="330"/>
    </row>
    <row r="361" spans="1:9" ht="12.75">
      <c r="A361" s="138">
        <v>2</v>
      </c>
      <c r="B361" s="137"/>
      <c r="C361" s="329"/>
      <c r="D361" s="329"/>
      <c r="E361" s="329"/>
      <c r="F361" s="329"/>
      <c r="G361" s="329"/>
      <c r="H361" s="329"/>
      <c r="I361" s="330"/>
    </row>
    <row r="362" spans="1:9" ht="12.75">
      <c r="A362" s="138">
        <v>3</v>
      </c>
      <c r="B362" s="137"/>
      <c r="C362" s="329"/>
      <c r="D362" s="329"/>
      <c r="E362" s="329"/>
      <c r="F362" s="329"/>
      <c r="G362" s="329"/>
      <c r="H362" s="329"/>
      <c r="I362" s="330"/>
    </row>
    <row r="363" spans="1:9" ht="12.75">
      <c r="A363" s="138">
        <v>4</v>
      </c>
      <c r="B363" s="137"/>
      <c r="C363" s="329"/>
      <c r="D363" s="329"/>
      <c r="E363" s="329"/>
      <c r="F363" s="329"/>
      <c r="G363" s="329"/>
      <c r="H363" s="329"/>
      <c r="I363" s="330"/>
    </row>
    <row r="364" spans="1:9" ht="12.75">
      <c r="A364" s="138">
        <v>5</v>
      </c>
      <c r="B364" s="137"/>
      <c r="C364" s="329"/>
      <c r="D364" s="329"/>
      <c r="E364" s="329"/>
      <c r="F364" s="329"/>
      <c r="G364" s="329"/>
      <c r="H364" s="329"/>
      <c r="I364" s="330"/>
    </row>
    <row r="365" spans="1:9" ht="12.75">
      <c r="A365" s="138">
        <v>6</v>
      </c>
      <c r="B365" s="137"/>
      <c r="C365" s="329"/>
      <c r="D365" s="329"/>
      <c r="E365" s="329"/>
      <c r="F365" s="329"/>
      <c r="G365" s="329"/>
      <c r="H365" s="329"/>
      <c r="I365" s="330"/>
    </row>
    <row r="366" spans="1:9" ht="13.5" thickBot="1">
      <c r="A366" s="331" t="s">
        <v>87</v>
      </c>
      <c r="B366" s="332"/>
      <c r="C366" s="332"/>
      <c r="D366" s="86"/>
      <c r="E366" s="86"/>
      <c r="F366" s="332" t="str">
        <f>VLOOKUP(J357,мандатка!$B:$N,8,FALSE)</f>
        <v>Цапок Р. О.</v>
      </c>
      <c r="G366" s="332"/>
      <c r="H366" s="332"/>
      <c r="I366" s="333"/>
    </row>
    <row r="367" spans="1:9" ht="13.5" thickBot="1">
      <c r="A367" s="106"/>
      <c r="B367" s="106"/>
      <c r="C367" s="106"/>
      <c r="D367" s="13"/>
      <c r="E367" s="13"/>
      <c r="F367" s="106"/>
      <c r="G367" s="106"/>
      <c r="H367" s="106"/>
      <c r="I367" s="106"/>
    </row>
    <row r="368" spans="1:13" ht="12.75">
      <c r="A368" s="310" t="s">
        <v>85</v>
      </c>
      <c r="B368" s="334"/>
      <c r="C368" s="334"/>
      <c r="D368" s="334"/>
      <c r="E368" s="334"/>
      <c r="F368" s="334"/>
      <c r="G368" s="334"/>
      <c r="H368" s="334"/>
      <c r="I368" s="311"/>
      <c r="M368" t="s">
        <v>93</v>
      </c>
    </row>
    <row r="369" spans="1:10" ht="20.25">
      <c r="A369" s="326" t="s">
        <v>86</v>
      </c>
      <c r="B369" s="327"/>
      <c r="C369" s="335" t="str">
        <f>VLOOKUP(J369,мандатка!$B:$N,3,FALSE)</f>
        <v>Харьківська область</v>
      </c>
      <c r="D369" s="335"/>
      <c r="E369" s="335"/>
      <c r="F369" s="335"/>
      <c r="G369" s="335"/>
      <c r="H369" s="335"/>
      <c r="I369" s="336"/>
      <c r="J369">
        <v>150</v>
      </c>
    </row>
    <row r="370" spans="1:9" ht="12.75">
      <c r="A370" s="326" t="s">
        <v>92</v>
      </c>
      <c r="B370" s="327"/>
      <c r="C370" s="327"/>
      <c r="D370" s="327"/>
      <c r="E370" s="327"/>
      <c r="F370" s="327"/>
      <c r="G370" s="327"/>
      <c r="H370" s="327"/>
      <c r="I370" s="328"/>
    </row>
    <row r="371" spans="1:9" ht="26.25">
      <c r="A371" s="87" t="s">
        <v>1</v>
      </c>
      <c r="B371" s="13" t="s">
        <v>12</v>
      </c>
      <c r="C371" s="327" t="s">
        <v>4</v>
      </c>
      <c r="D371" s="327"/>
      <c r="E371" s="327"/>
      <c r="F371" s="327"/>
      <c r="G371" s="327"/>
      <c r="H371" s="327"/>
      <c r="I371" s="328"/>
    </row>
    <row r="372" spans="1:9" ht="12.75">
      <c r="A372" s="138">
        <v>1</v>
      </c>
      <c r="B372" s="137"/>
      <c r="C372" s="329"/>
      <c r="D372" s="329"/>
      <c r="E372" s="329"/>
      <c r="F372" s="329"/>
      <c r="G372" s="329"/>
      <c r="H372" s="329"/>
      <c r="I372" s="330"/>
    </row>
    <row r="373" spans="1:9" ht="12.75">
      <c r="A373" s="138">
        <v>2</v>
      </c>
      <c r="B373" s="137"/>
      <c r="C373" s="329"/>
      <c r="D373" s="329"/>
      <c r="E373" s="329"/>
      <c r="F373" s="329"/>
      <c r="G373" s="329"/>
      <c r="H373" s="329"/>
      <c r="I373" s="330"/>
    </row>
    <row r="374" spans="1:9" ht="12.75">
      <c r="A374" s="138">
        <v>3</v>
      </c>
      <c r="B374" s="137"/>
      <c r="C374" s="329"/>
      <c r="D374" s="329"/>
      <c r="E374" s="329"/>
      <c r="F374" s="329"/>
      <c r="G374" s="329"/>
      <c r="H374" s="329"/>
      <c r="I374" s="330"/>
    </row>
    <row r="375" spans="1:9" ht="12.75">
      <c r="A375" s="138">
        <v>4</v>
      </c>
      <c r="B375" s="137"/>
      <c r="C375" s="329"/>
      <c r="D375" s="329"/>
      <c r="E375" s="329"/>
      <c r="F375" s="329"/>
      <c r="G375" s="329"/>
      <c r="H375" s="329"/>
      <c r="I375" s="330"/>
    </row>
    <row r="376" spans="1:9" ht="12.75">
      <c r="A376" s="138">
        <v>5</v>
      </c>
      <c r="B376" s="137"/>
      <c r="C376" s="329"/>
      <c r="D376" s="329"/>
      <c r="E376" s="329"/>
      <c r="F376" s="329"/>
      <c r="G376" s="329"/>
      <c r="H376" s="329"/>
      <c r="I376" s="330"/>
    </row>
    <row r="377" spans="1:9" ht="12.75">
      <c r="A377" s="138">
        <v>6</v>
      </c>
      <c r="B377" s="137"/>
      <c r="C377" s="329"/>
      <c r="D377" s="329"/>
      <c r="E377" s="329"/>
      <c r="F377" s="329"/>
      <c r="G377" s="329"/>
      <c r="H377" s="329"/>
      <c r="I377" s="330"/>
    </row>
    <row r="378" spans="1:9" ht="13.5" thickBot="1">
      <c r="A378" s="331" t="s">
        <v>87</v>
      </c>
      <c r="B378" s="332"/>
      <c r="C378" s="332"/>
      <c r="D378" s="86"/>
      <c r="E378" s="86"/>
      <c r="F378" s="332" t="str">
        <f>VLOOKUP(J369,мандатка!$B:$N,8,FALSE)</f>
        <v>Цапок Р. О.</v>
      </c>
      <c r="G378" s="332"/>
      <c r="H378" s="332"/>
      <c r="I378" s="333"/>
    </row>
    <row r="379" spans="1:9" ht="12.75">
      <c r="A379" s="310" t="s">
        <v>85</v>
      </c>
      <c r="B379" s="334"/>
      <c r="C379" s="334"/>
      <c r="D379" s="334"/>
      <c r="E379" s="334"/>
      <c r="F379" s="334"/>
      <c r="G379" s="334"/>
      <c r="H379" s="334"/>
      <c r="I379" s="311"/>
    </row>
    <row r="380" spans="1:10" ht="20.25">
      <c r="A380" s="326" t="s">
        <v>86</v>
      </c>
      <c r="B380" s="327"/>
      <c r="C380" s="335" t="str">
        <f>VLOOKUP(J380,мандатка!$B:$N,3,FALSE)</f>
        <v>КЗ «ЦТКТУМ» ХОР-2 </v>
      </c>
      <c r="D380" s="335"/>
      <c r="E380" s="335"/>
      <c r="F380" s="335"/>
      <c r="G380" s="335"/>
      <c r="H380" s="335"/>
      <c r="I380" s="336"/>
      <c r="J380">
        <v>160</v>
      </c>
    </row>
    <row r="381" spans="1:9" ht="12.75">
      <c r="A381" s="326" t="s">
        <v>88</v>
      </c>
      <c r="B381" s="327"/>
      <c r="C381" s="327"/>
      <c r="D381" s="327"/>
      <c r="E381" s="327"/>
      <c r="F381" s="327"/>
      <c r="G381" s="327"/>
      <c r="H381" s="327"/>
      <c r="I381" s="328"/>
    </row>
    <row r="382" spans="1:9" ht="26.25">
      <c r="A382" s="138" t="s">
        <v>1</v>
      </c>
      <c r="B382" s="137" t="s">
        <v>12</v>
      </c>
      <c r="C382" s="329" t="s">
        <v>4</v>
      </c>
      <c r="D382" s="329"/>
      <c r="E382" s="329"/>
      <c r="F382" s="329"/>
      <c r="G382" s="329"/>
      <c r="H382" s="329"/>
      <c r="I382" s="330"/>
    </row>
    <row r="383" spans="1:9" ht="12.75">
      <c r="A383" s="138">
        <v>1</v>
      </c>
      <c r="B383" s="137"/>
      <c r="C383" s="329"/>
      <c r="D383" s="329"/>
      <c r="E383" s="329"/>
      <c r="F383" s="329"/>
      <c r="G383" s="329"/>
      <c r="H383" s="329"/>
      <c r="I383" s="330"/>
    </row>
    <row r="384" spans="1:9" ht="12.75">
      <c r="A384" s="138">
        <v>2</v>
      </c>
      <c r="B384" s="137"/>
      <c r="C384" s="329"/>
      <c r="D384" s="329"/>
      <c r="E384" s="329"/>
      <c r="F384" s="329"/>
      <c r="G384" s="329"/>
      <c r="H384" s="329"/>
      <c r="I384" s="330"/>
    </row>
    <row r="385" spans="1:9" ht="12.75">
      <c r="A385" s="138">
        <v>3</v>
      </c>
      <c r="B385" s="137"/>
      <c r="C385" s="329"/>
      <c r="D385" s="329"/>
      <c r="E385" s="329"/>
      <c r="F385" s="329"/>
      <c r="G385" s="329"/>
      <c r="H385" s="329"/>
      <c r="I385" s="330"/>
    </row>
    <row r="386" spans="1:9" ht="12.75">
      <c r="A386" s="138">
        <v>4</v>
      </c>
      <c r="B386" s="137"/>
      <c r="C386" s="329"/>
      <c r="D386" s="329"/>
      <c r="E386" s="329"/>
      <c r="F386" s="329"/>
      <c r="G386" s="329"/>
      <c r="H386" s="329"/>
      <c r="I386" s="330"/>
    </row>
    <row r="387" spans="1:9" ht="12.75">
      <c r="A387" s="138">
        <v>5</v>
      </c>
      <c r="B387" s="137"/>
      <c r="C387" s="329"/>
      <c r="D387" s="329"/>
      <c r="E387" s="329"/>
      <c r="F387" s="329"/>
      <c r="G387" s="329"/>
      <c r="H387" s="329"/>
      <c r="I387" s="330"/>
    </row>
    <row r="388" spans="1:9" ht="12.75">
      <c r="A388" s="138">
        <v>6</v>
      </c>
      <c r="B388" s="137"/>
      <c r="C388" s="329"/>
      <c r="D388" s="329"/>
      <c r="E388" s="329"/>
      <c r="F388" s="329"/>
      <c r="G388" s="329"/>
      <c r="H388" s="329"/>
      <c r="I388" s="330"/>
    </row>
    <row r="389" spans="1:9" ht="12.75">
      <c r="A389" s="138">
        <v>7</v>
      </c>
      <c r="B389" s="137"/>
      <c r="C389" s="329"/>
      <c r="D389" s="329"/>
      <c r="E389" s="329"/>
      <c r="F389" s="329"/>
      <c r="G389" s="329"/>
      <c r="H389" s="329"/>
      <c r="I389" s="330"/>
    </row>
    <row r="390" spans="1:9" ht="12.75">
      <c r="A390" s="138">
        <v>8</v>
      </c>
      <c r="B390" s="137"/>
      <c r="C390" s="329"/>
      <c r="D390" s="329"/>
      <c r="E390" s="329"/>
      <c r="F390" s="329"/>
      <c r="G390" s="329"/>
      <c r="H390" s="329"/>
      <c r="I390" s="330"/>
    </row>
    <row r="391" spans="1:9" ht="13.5" thickBot="1">
      <c r="A391" s="331" t="s">
        <v>87</v>
      </c>
      <c r="B391" s="332"/>
      <c r="C391" s="332"/>
      <c r="D391" s="86"/>
      <c r="E391" s="86"/>
      <c r="F391" s="332" t="str">
        <f>VLOOKUP(J380,мандатка!$B:$N,8,FALSE)</f>
        <v>Горшкова Д. О.</v>
      </c>
      <c r="G391" s="332"/>
      <c r="H391" s="332"/>
      <c r="I391" s="333"/>
    </row>
    <row r="392" spans="1:9" ht="13.5" thickBot="1">
      <c r="A392" s="106"/>
      <c r="B392" s="106"/>
      <c r="C392" s="106"/>
      <c r="D392" s="13"/>
      <c r="E392" s="13"/>
      <c r="F392" s="106"/>
      <c r="G392" s="106"/>
      <c r="H392" s="106"/>
      <c r="I392" s="106"/>
    </row>
    <row r="393" spans="1:9" ht="12.75">
      <c r="A393" s="310" t="s">
        <v>85</v>
      </c>
      <c r="B393" s="334"/>
      <c r="C393" s="334"/>
      <c r="D393" s="334"/>
      <c r="E393" s="334"/>
      <c r="F393" s="334"/>
      <c r="G393" s="334"/>
      <c r="H393" s="334"/>
      <c r="I393" s="311"/>
    </row>
    <row r="394" spans="1:10" ht="20.25">
      <c r="A394" s="326" t="s">
        <v>86</v>
      </c>
      <c r="B394" s="327"/>
      <c r="C394" s="335" t="str">
        <f>VLOOKUP(J394,мандатка!$B:$N,3,FALSE)</f>
        <v>КЗ «ЦТКТУМ» ХОР-2 </v>
      </c>
      <c r="D394" s="335"/>
      <c r="E394" s="335"/>
      <c r="F394" s="335"/>
      <c r="G394" s="335"/>
      <c r="H394" s="335"/>
      <c r="I394" s="336"/>
      <c r="J394">
        <v>160</v>
      </c>
    </row>
    <row r="395" spans="1:9" ht="12.75">
      <c r="A395" s="326" t="s">
        <v>89</v>
      </c>
      <c r="B395" s="327"/>
      <c r="C395" s="327"/>
      <c r="D395" s="327"/>
      <c r="E395" s="327"/>
      <c r="F395" s="327"/>
      <c r="G395" s="327"/>
      <c r="H395" s="327"/>
      <c r="I395" s="328"/>
    </row>
    <row r="396" spans="1:9" ht="26.25">
      <c r="A396" s="138" t="s">
        <v>1</v>
      </c>
      <c r="B396" s="137" t="s">
        <v>12</v>
      </c>
      <c r="C396" s="329" t="s">
        <v>4</v>
      </c>
      <c r="D396" s="329"/>
      <c r="E396" s="329"/>
      <c r="F396" s="329"/>
      <c r="G396" s="329"/>
      <c r="H396" s="329"/>
      <c r="I396" s="330"/>
    </row>
    <row r="397" spans="1:9" ht="12.75">
      <c r="A397" s="138">
        <v>1</v>
      </c>
      <c r="B397" s="137"/>
      <c r="C397" s="329"/>
      <c r="D397" s="329"/>
      <c r="E397" s="329"/>
      <c r="F397" s="329"/>
      <c r="G397" s="329"/>
      <c r="H397" s="329"/>
      <c r="I397" s="330"/>
    </row>
    <row r="398" spans="1:9" ht="12.75">
      <c r="A398" s="138">
        <v>2</v>
      </c>
      <c r="B398" s="137"/>
      <c r="C398" s="329"/>
      <c r="D398" s="329"/>
      <c r="E398" s="329"/>
      <c r="F398" s="329"/>
      <c r="G398" s="329"/>
      <c r="H398" s="329"/>
      <c r="I398" s="330"/>
    </row>
    <row r="399" spans="1:9" ht="12.75">
      <c r="A399" s="138">
        <v>1</v>
      </c>
      <c r="B399" s="137"/>
      <c r="C399" s="329"/>
      <c r="D399" s="329"/>
      <c r="E399" s="329"/>
      <c r="F399" s="329"/>
      <c r="G399" s="329"/>
      <c r="H399" s="329"/>
      <c r="I399" s="330"/>
    </row>
    <row r="400" spans="1:9" ht="12.75">
      <c r="A400" s="138">
        <v>2</v>
      </c>
      <c r="B400" s="137"/>
      <c r="C400" s="329"/>
      <c r="D400" s="329"/>
      <c r="E400" s="329"/>
      <c r="F400" s="329"/>
      <c r="G400" s="329"/>
      <c r="H400" s="329"/>
      <c r="I400" s="330"/>
    </row>
    <row r="401" spans="1:9" ht="12.75">
      <c r="A401" s="138">
        <v>1</v>
      </c>
      <c r="B401" s="137"/>
      <c r="C401" s="329"/>
      <c r="D401" s="329"/>
      <c r="E401" s="329"/>
      <c r="F401" s="329"/>
      <c r="G401" s="329"/>
      <c r="H401" s="329"/>
      <c r="I401" s="330"/>
    </row>
    <row r="402" spans="1:9" ht="12.75">
      <c r="A402" s="138">
        <v>2</v>
      </c>
      <c r="B402" s="137"/>
      <c r="C402" s="329"/>
      <c r="D402" s="329"/>
      <c r="E402" s="329"/>
      <c r="F402" s="329"/>
      <c r="G402" s="329"/>
      <c r="H402" s="329"/>
      <c r="I402" s="330"/>
    </row>
    <row r="403" spans="1:9" ht="12.75">
      <c r="A403" s="138">
        <v>1</v>
      </c>
      <c r="B403" s="137"/>
      <c r="C403" s="329"/>
      <c r="D403" s="329"/>
      <c r="E403" s="329"/>
      <c r="F403" s="329"/>
      <c r="G403" s="329"/>
      <c r="H403" s="329"/>
      <c r="I403" s="330"/>
    </row>
    <row r="404" spans="1:9" ht="12.75">
      <c r="A404" s="138">
        <v>2</v>
      </c>
      <c r="B404" s="137"/>
      <c r="C404" s="329"/>
      <c r="D404" s="329"/>
      <c r="E404" s="329"/>
      <c r="F404" s="329"/>
      <c r="G404" s="329"/>
      <c r="H404" s="329"/>
      <c r="I404" s="330"/>
    </row>
    <row r="405" spans="1:9" ht="13.5" thickBot="1">
      <c r="A405" s="331" t="s">
        <v>87</v>
      </c>
      <c r="B405" s="332"/>
      <c r="C405" s="332"/>
      <c r="D405" s="86"/>
      <c r="E405" s="86"/>
      <c r="F405" s="332" t="str">
        <f>VLOOKUP(J394,мандатка!$B:$N,8,FALSE)</f>
        <v>Горшкова Д. О.</v>
      </c>
      <c r="G405" s="332"/>
      <c r="H405" s="332"/>
      <c r="I405" s="333"/>
    </row>
    <row r="406" spans="1:9" ht="13.5" thickBot="1">
      <c r="A406" s="106"/>
      <c r="B406" s="106"/>
      <c r="C406" s="106"/>
      <c r="D406" s="13"/>
      <c r="E406" s="13"/>
      <c r="F406" s="106"/>
      <c r="G406" s="106"/>
      <c r="H406" s="106"/>
      <c r="I406" s="106"/>
    </row>
    <row r="407" spans="1:9" ht="12.75">
      <c r="A407" s="310" t="s">
        <v>85</v>
      </c>
      <c r="B407" s="334"/>
      <c r="C407" s="334"/>
      <c r="D407" s="334"/>
      <c r="E407" s="334"/>
      <c r="F407" s="334"/>
      <c r="G407" s="334"/>
      <c r="H407" s="334"/>
      <c r="I407" s="311"/>
    </row>
    <row r="408" spans="1:10" ht="20.25">
      <c r="A408" s="326" t="s">
        <v>86</v>
      </c>
      <c r="B408" s="327"/>
      <c r="C408" s="335" t="str">
        <f>VLOOKUP(J408,мандатка!$B:$N,3,FALSE)</f>
        <v>КЗ «ЦТКТУМ» ХОР-2 </v>
      </c>
      <c r="D408" s="335"/>
      <c r="E408" s="335"/>
      <c r="F408" s="335"/>
      <c r="G408" s="335"/>
      <c r="H408" s="335"/>
      <c r="I408" s="336"/>
      <c r="J408">
        <v>160</v>
      </c>
    </row>
    <row r="409" spans="1:9" ht="12.75">
      <c r="A409" s="326" t="s">
        <v>90</v>
      </c>
      <c r="B409" s="327"/>
      <c r="C409" s="327"/>
      <c r="D409" s="327"/>
      <c r="E409" s="327"/>
      <c r="F409" s="327"/>
      <c r="G409" s="327"/>
      <c r="H409" s="327"/>
      <c r="I409" s="328"/>
    </row>
    <row r="410" spans="1:9" ht="26.25">
      <c r="A410" s="138" t="s">
        <v>1</v>
      </c>
      <c r="B410" s="137" t="s">
        <v>12</v>
      </c>
      <c r="C410" s="329" t="s">
        <v>4</v>
      </c>
      <c r="D410" s="329"/>
      <c r="E410" s="329"/>
      <c r="F410" s="329"/>
      <c r="G410" s="329"/>
      <c r="H410" s="329"/>
      <c r="I410" s="330"/>
    </row>
    <row r="411" spans="1:9" ht="12.75">
      <c r="A411" s="138">
        <v>1</v>
      </c>
      <c r="B411" s="137"/>
      <c r="C411" s="329"/>
      <c r="D411" s="329"/>
      <c r="E411" s="329"/>
      <c r="F411" s="329"/>
      <c r="G411" s="329"/>
      <c r="H411" s="329"/>
      <c r="I411" s="330"/>
    </row>
    <row r="412" spans="1:9" ht="12.75">
      <c r="A412" s="138">
        <v>2</v>
      </c>
      <c r="B412" s="137"/>
      <c r="C412" s="329"/>
      <c r="D412" s="329"/>
      <c r="E412" s="329"/>
      <c r="F412" s="329"/>
      <c r="G412" s="329"/>
      <c r="H412" s="329"/>
      <c r="I412" s="330"/>
    </row>
    <row r="413" spans="1:9" ht="12.75">
      <c r="A413" s="138">
        <v>3</v>
      </c>
      <c r="B413" s="137"/>
      <c r="C413" s="329"/>
      <c r="D413" s="329"/>
      <c r="E413" s="329"/>
      <c r="F413" s="329"/>
      <c r="G413" s="329"/>
      <c r="H413" s="329"/>
      <c r="I413" s="330"/>
    </row>
    <row r="414" spans="1:9" ht="12.75">
      <c r="A414" s="138">
        <v>4</v>
      </c>
      <c r="B414" s="137"/>
      <c r="C414" s="329"/>
      <c r="D414" s="329"/>
      <c r="E414" s="329"/>
      <c r="F414" s="329"/>
      <c r="G414" s="329"/>
      <c r="H414" s="329"/>
      <c r="I414" s="330"/>
    </row>
    <row r="415" spans="1:9" ht="12.75">
      <c r="A415" s="138">
        <v>5</v>
      </c>
      <c r="B415" s="137"/>
      <c r="C415" s="329"/>
      <c r="D415" s="329"/>
      <c r="E415" s="329"/>
      <c r="F415" s="329"/>
      <c r="G415" s="329"/>
      <c r="H415" s="329"/>
      <c r="I415" s="330"/>
    </row>
    <row r="416" spans="1:9" ht="12.75">
      <c r="A416" s="138">
        <v>6</v>
      </c>
      <c r="B416" s="137"/>
      <c r="C416" s="329"/>
      <c r="D416" s="329"/>
      <c r="E416" s="329"/>
      <c r="F416" s="329"/>
      <c r="G416" s="329"/>
      <c r="H416" s="329"/>
      <c r="I416" s="330"/>
    </row>
    <row r="417" spans="1:9" ht="13.5" thickBot="1">
      <c r="A417" s="331" t="s">
        <v>87</v>
      </c>
      <c r="B417" s="332"/>
      <c r="C417" s="332"/>
      <c r="D417" s="86"/>
      <c r="E417" s="86"/>
      <c r="F417" s="332" t="str">
        <f>VLOOKUP(J408,мандатка!$B:$N,8,FALSE)</f>
        <v>Горшкова Д. О.</v>
      </c>
      <c r="G417" s="332"/>
      <c r="H417" s="332"/>
      <c r="I417" s="333"/>
    </row>
    <row r="418" spans="1:9" ht="13.5" thickBot="1">
      <c r="A418" s="106"/>
      <c r="B418" s="106"/>
      <c r="C418" s="106"/>
      <c r="D418" s="13"/>
      <c r="E418" s="13"/>
      <c r="F418" s="106"/>
      <c r="G418" s="106"/>
      <c r="H418" s="106"/>
      <c r="I418" s="106"/>
    </row>
    <row r="419" spans="1:9" ht="12.75">
      <c r="A419" s="310" t="s">
        <v>85</v>
      </c>
      <c r="B419" s="334"/>
      <c r="C419" s="334"/>
      <c r="D419" s="334"/>
      <c r="E419" s="334"/>
      <c r="F419" s="334"/>
      <c r="G419" s="334"/>
      <c r="H419" s="334"/>
      <c r="I419" s="311"/>
    </row>
    <row r="420" spans="1:10" ht="20.25">
      <c r="A420" s="326" t="s">
        <v>86</v>
      </c>
      <c r="B420" s="327"/>
      <c r="C420" s="335" t="str">
        <f>VLOOKUP(J420,мандатка!$B:$N,3,FALSE)</f>
        <v>КЗ «ЦТКТУМ» ХОР-2 </v>
      </c>
      <c r="D420" s="335"/>
      <c r="E420" s="335"/>
      <c r="F420" s="335"/>
      <c r="G420" s="335"/>
      <c r="H420" s="335"/>
      <c r="I420" s="336"/>
      <c r="J420">
        <v>160</v>
      </c>
    </row>
    <row r="421" spans="1:9" ht="12.75">
      <c r="A421" s="326" t="s">
        <v>91</v>
      </c>
      <c r="B421" s="327"/>
      <c r="C421" s="327"/>
      <c r="D421" s="327"/>
      <c r="E421" s="327"/>
      <c r="F421" s="327"/>
      <c r="G421" s="327"/>
      <c r="H421" s="327"/>
      <c r="I421" s="328"/>
    </row>
    <row r="422" spans="1:9" ht="26.25">
      <c r="A422" s="138" t="s">
        <v>1</v>
      </c>
      <c r="B422" s="137" t="s">
        <v>12</v>
      </c>
      <c r="C422" s="329" t="s">
        <v>4</v>
      </c>
      <c r="D422" s="329"/>
      <c r="E422" s="329"/>
      <c r="F422" s="329"/>
      <c r="G422" s="329"/>
      <c r="H422" s="329"/>
      <c r="I422" s="330"/>
    </row>
    <row r="423" spans="1:9" ht="12.75">
      <c r="A423" s="138">
        <v>1</v>
      </c>
      <c r="B423" s="137"/>
      <c r="C423" s="329"/>
      <c r="D423" s="329"/>
      <c r="E423" s="329"/>
      <c r="F423" s="329"/>
      <c r="G423" s="329"/>
      <c r="H423" s="329"/>
      <c r="I423" s="330"/>
    </row>
    <row r="424" spans="1:9" ht="12.75">
      <c r="A424" s="138">
        <v>2</v>
      </c>
      <c r="B424" s="137"/>
      <c r="C424" s="329"/>
      <c r="D424" s="329"/>
      <c r="E424" s="329"/>
      <c r="F424" s="329"/>
      <c r="G424" s="329"/>
      <c r="H424" s="329"/>
      <c r="I424" s="330"/>
    </row>
    <row r="425" spans="1:9" ht="12.75">
      <c r="A425" s="138">
        <v>3</v>
      </c>
      <c r="B425" s="137"/>
      <c r="C425" s="329"/>
      <c r="D425" s="329"/>
      <c r="E425" s="329"/>
      <c r="F425" s="329"/>
      <c r="G425" s="329"/>
      <c r="H425" s="329"/>
      <c r="I425" s="330"/>
    </row>
    <row r="426" spans="1:9" ht="12.75">
      <c r="A426" s="138">
        <v>4</v>
      </c>
      <c r="B426" s="137"/>
      <c r="C426" s="329"/>
      <c r="D426" s="329"/>
      <c r="E426" s="329"/>
      <c r="F426" s="329"/>
      <c r="G426" s="329"/>
      <c r="H426" s="329"/>
      <c r="I426" s="330"/>
    </row>
    <row r="427" spans="1:9" ht="12.75">
      <c r="A427" s="138">
        <v>5</v>
      </c>
      <c r="B427" s="137"/>
      <c r="C427" s="329"/>
      <c r="D427" s="329"/>
      <c r="E427" s="329"/>
      <c r="F427" s="329"/>
      <c r="G427" s="329"/>
      <c r="H427" s="329"/>
      <c r="I427" s="330"/>
    </row>
    <row r="428" spans="1:9" ht="12.75">
      <c r="A428" s="138">
        <v>6</v>
      </c>
      <c r="B428" s="137"/>
      <c r="C428" s="329"/>
      <c r="D428" s="329"/>
      <c r="E428" s="329"/>
      <c r="F428" s="329"/>
      <c r="G428" s="329"/>
      <c r="H428" s="329"/>
      <c r="I428" s="330"/>
    </row>
    <row r="429" spans="1:9" ht="13.5" thickBot="1">
      <c r="A429" s="331" t="s">
        <v>87</v>
      </c>
      <c r="B429" s="332"/>
      <c r="C429" s="332"/>
      <c r="D429" s="86"/>
      <c r="E429" s="86"/>
      <c r="F429" s="332" t="str">
        <f>VLOOKUP(J420,мандатка!$B:$N,8,FALSE)</f>
        <v>Горшкова Д. О.</v>
      </c>
      <c r="G429" s="332"/>
      <c r="H429" s="332"/>
      <c r="I429" s="333"/>
    </row>
    <row r="430" spans="1:9" ht="13.5" thickBot="1">
      <c r="A430" s="106"/>
      <c r="B430" s="106"/>
      <c r="C430" s="106"/>
      <c r="D430" s="13"/>
      <c r="E430" s="13"/>
      <c r="F430" s="106"/>
      <c r="G430" s="106"/>
      <c r="H430" s="106"/>
      <c r="I430" s="106"/>
    </row>
    <row r="431" spans="1:9" ht="12.75">
      <c r="A431" s="310" t="s">
        <v>85</v>
      </c>
      <c r="B431" s="334"/>
      <c r="C431" s="334"/>
      <c r="D431" s="334"/>
      <c r="E431" s="334"/>
      <c r="F431" s="334"/>
      <c r="G431" s="334"/>
      <c r="H431" s="334"/>
      <c r="I431" s="311"/>
    </row>
    <row r="432" spans="1:10" ht="20.25">
      <c r="A432" s="326" t="s">
        <v>86</v>
      </c>
      <c r="B432" s="327"/>
      <c r="C432" s="335" t="str">
        <f>VLOOKUP(J432,мандатка!$B:$N,3,FALSE)</f>
        <v>КЗ «ЦТКТУМ» ХОР-2 </v>
      </c>
      <c r="D432" s="335"/>
      <c r="E432" s="335"/>
      <c r="F432" s="335"/>
      <c r="G432" s="335"/>
      <c r="H432" s="335"/>
      <c r="I432" s="336"/>
      <c r="J432">
        <v>160</v>
      </c>
    </row>
    <row r="433" spans="1:9" ht="12.75">
      <c r="A433" s="326" t="s">
        <v>92</v>
      </c>
      <c r="B433" s="327"/>
      <c r="C433" s="327"/>
      <c r="D433" s="327"/>
      <c r="E433" s="327"/>
      <c r="F433" s="327"/>
      <c r="G433" s="327"/>
      <c r="H433" s="327"/>
      <c r="I433" s="328"/>
    </row>
    <row r="434" spans="1:9" ht="26.25">
      <c r="A434" s="87" t="s">
        <v>1</v>
      </c>
      <c r="B434" s="13" t="s">
        <v>12</v>
      </c>
      <c r="C434" s="327" t="s">
        <v>4</v>
      </c>
      <c r="D434" s="327"/>
      <c r="E434" s="327"/>
      <c r="F434" s="327"/>
      <c r="G434" s="327"/>
      <c r="H434" s="327"/>
      <c r="I434" s="328"/>
    </row>
    <row r="435" spans="1:9" ht="12.75">
      <c r="A435" s="138">
        <v>1</v>
      </c>
      <c r="B435" s="137"/>
      <c r="C435" s="329"/>
      <c r="D435" s="329"/>
      <c r="E435" s="329"/>
      <c r="F435" s="329"/>
      <c r="G435" s="329"/>
      <c r="H435" s="329"/>
      <c r="I435" s="330"/>
    </row>
    <row r="436" spans="1:9" ht="12.75">
      <c r="A436" s="138">
        <v>2</v>
      </c>
      <c r="B436" s="137"/>
      <c r="C436" s="329"/>
      <c r="D436" s="329"/>
      <c r="E436" s="329"/>
      <c r="F436" s="329"/>
      <c r="G436" s="329"/>
      <c r="H436" s="329"/>
      <c r="I436" s="330"/>
    </row>
    <row r="437" spans="1:9" ht="12.75">
      <c r="A437" s="138">
        <v>3</v>
      </c>
      <c r="B437" s="137"/>
      <c r="C437" s="329"/>
      <c r="D437" s="329"/>
      <c r="E437" s="329"/>
      <c r="F437" s="329"/>
      <c r="G437" s="329"/>
      <c r="H437" s="329"/>
      <c r="I437" s="330"/>
    </row>
    <row r="438" spans="1:9" ht="12.75">
      <c r="A438" s="138">
        <v>4</v>
      </c>
      <c r="B438" s="137"/>
      <c r="C438" s="329"/>
      <c r="D438" s="329"/>
      <c r="E438" s="329"/>
      <c r="F438" s="329"/>
      <c r="G438" s="329"/>
      <c r="H438" s="329"/>
      <c r="I438" s="330"/>
    </row>
    <row r="439" spans="1:9" ht="12.75">
      <c r="A439" s="138">
        <v>5</v>
      </c>
      <c r="B439" s="137"/>
      <c r="C439" s="329"/>
      <c r="D439" s="329"/>
      <c r="E439" s="329"/>
      <c r="F439" s="329"/>
      <c r="G439" s="329"/>
      <c r="H439" s="329"/>
      <c r="I439" s="330"/>
    </row>
    <row r="440" spans="1:9" ht="12.75">
      <c r="A440" s="138">
        <v>6</v>
      </c>
      <c r="B440" s="137"/>
      <c r="C440" s="329"/>
      <c r="D440" s="329"/>
      <c r="E440" s="329"/>
      <c r="F440" s="329"/>
      <c r="G440" s="329"/>
      <c r="H440" s="329"/>
      <c r="I440" s="330"/>
    </row>
    <row r="441" spans="1:9" ht="13.5" thickBot="1">
      <c r="A441" s="331" t="s">
        <v>87</v>
      </c>
      <c r="B441" s="332"/>
      <c r="C441" s="332"/>
      <c r="D441" s="86"/>
      <c r="E441" s="86"/>
      <c r="F441" s="332" t="str">
        <f>VLOOKUP(J432,мандатка!$B:$N,8,FALSE)</f>
        <v>Горшкова Д. О.</v>
      </c>
      <c r="G441" s="332"/>
      <c r="H441" s="332"/>
      <c r="I441" s="333"/>
    </row>
    <row r="442" spans="1:9" ht="12.75">
      <c r="A442" s="310" t="s">
        <v>85</v>
      </c>
      <c r="B442" s="334"/>
      <c r="C442" s="334"/>
      <c r="D442" s="334"/>
      <c r="E442" s="334"/>
      <c r="F442" s="334"/>
      <c r="G442" s="334"/>
      <c r="H442" s="334"/>
      <c r="I442" s="311"/>
    </row>
    <row r="443" spans="1:10" ht="20.25">
      <c r="A443" s="326" t="s">
        <v>86</v>
      </c>
      <c r="B443" s="327"/>
      <c r="C443" s="335" t="str">
        <f>VLOOKUP(J443,мандатка!$B:$N,3,FALSE)</f>
        <v>КЗ "ЦТКТУМ" ХОР-1</v>
      </c>
      <c r="D443" s="335"/>
      <c r="E443" s="335"/>
      <c r="F443" s="335"/>
      <c r="G443" s="335"/>
      <c r="H443" s="335"/>
      <c r="I443" s="336"/>
      <c r="J443">
        <v>170</v>
      </c>
    </row>
    <row r="444" spans="1:9" ht="12.75">
      <c r="A444" s="326" t="s">
        <v>88</v>
      </c>
      <c r="B444" s="327"/>
      <c r="C444" s="327"/>
      <c r="D444" s="327"/>
      <c r="E444" s="327"/>
      <c r="F444" s="327"/>
      <c r="G444" s="327"/>
      <c r="H444" s="327"/>
      <c r="I444" s="328"/>
    </row>
    <row r="445" spans="1:9" ht="26.25">
      <c r="A445" s="138" t="s">
        <v>1</v>
      </c>
      <c r="B445" s="137" t="s">
        <v>12</v>
      </c>
      <c r="C445" s="329" t="s">
        <v>4</v>
      </c>
      <c r="D445" s="329"/>
      <c r="E445" s="329"/>
      <c r="F445" s="329"/>
      <c r="G445" s="329"/>
      <c r="H445" s="329"/>
      <c r="I445" s="330"/>
    </row>
    <row r="446" spans="1:9" ht="12.75">
      <c r="A446" s="138">
        <v>1</v>
      </c>
      <c r="B446" s="137"/>
      <c r="C446" s="329"/>
      <c r="D446" s="329"/>
      <c r="E446" s="329"/>
      <c r="F446" s="329"/>
      <c r="G446" s="329"/>
      <c r="H446" s="329"/>
      <c r="I446" s="330"/>
    </row>
    <row r="447" spans="1:9" ht="12.75">
      <c r="A447" s="138">
        <v>2</v>
      </c>
      <c r="B447" s="137"/>
      <c r="C447" s="329"/>
      <c r="D447" s="329"/>
      <c r="E447" s="329"/>
      <c r="F447" s="329"/>
      <c r="G447" s="329"/>
      <c r="H447" s="329"/>
      <c r="I447" s="330"/>
    </row>
    <row r="448" spans="1:9" ht="12.75">
      <c r="A448" s="138">
        <v>3</v>
      </c>
      <c r="B448" s="137"/>
      <c r="C448" s="329"/>
      <c r="D448" s="329"/>
      <c r="E448" s="329"/>
      <c r="F448" s="329"/>
      <c r="G448" s="329"/>
      <c r="H448" s="329"/>
      <c r="I448" s="330"/>
    </row>
    <row r="449" spans="1:9" ht="12.75">
      <c r="A449" s="138">
        <v>4</v>
      </c>
      <c r="B449" s="137"/>
      <c r="C449" s="329"/>
      <c r="D449" s="329"/>
      <c r="E449" s="329"/>
      <c r="F449" s="329"/>
      <c r="G449" s="329"/>
      <c r="H449" s="329"/>
      <c r="I449" s="330"/>
    </row>
    <row r="450" spans="1:9" ht="12.75">
      <c r="A450" s="138">
        <v>5</v>
      </c>
      <c r="B450" s="137"/>
      <c r="C450" s="329"/>
      <c r="D450" s="329"/>
      <c r="E450" s="329"/>
      <c r="F450" s="329"/>
      <c r="G450" s="329"/>
      <c r="H450" s="329"/>
      <c r="I450" s="330"/>
    </row>
    <row r="451" spans="1:9" ht="12.75">
      <c r="A451" s="138">
        <v>6</v>
      </c>
      <c r="B451" s="137"/>
      <c r="C451" s="329"/>
      <c r="D451" s="329"/>
      <c r="E451" s="329"/>
      <c r="F451" s="329"/>
      <c r="G451" s="329"/>
      <c r="H451" s="329"/>
      <c r="I451" s="330"/>
    </row>
    <row r="452" spans="1:9" ht="12.75">
      <c r="A452" s="138">
        <v>7</v>
      </c>
      <c r="B452" s="137"/>
      <c r="C452" s="329"/>
      <c r="D452" s="329"/>
      <c r="E452" s="329"/>
      <c r="F452" s="329"/>
      <c r="G452" s="329"/>
      <c r="H452" s="329"/>
      <c r="I452" s="330"/>
    </row>
    <row r="453" spans="1:9" ht="12.75">
      <c r="A453" s="138">
        <v>8</v>
      </c>
      <c r="B453" s="137"/>
      <c r="C453" s="329"/>
      <c r="D453" s="329"/>
      <c r="E453" s="329"/>
      <c r="F453" s="329"/>
      <c r="G453" s="329"/>
      <c r="H453" s="329"/>
      <c r="I453" s="330"/>
    </row>
    <row r="454" spans="1:9" ht="13.5" thickBot="1">
      <c r="A454" s="331" t="s">
        <v>87</v>
      </c>
      <c r="B454" s="332"/>
      <c r="C454" s="332"/>
      <c r="D454" s="86"/>
      <c r="E454" s="86"/>
      <c r="F454" s="332" t="str">
        <f>VLOOKUP(J443,мандатка!$B:$N,8,FALSE)</f>
        <v>Юрін О. В.</v>
      </c>
      <c r="G454" s="332"/>
      <c r="H454" s="332"/>
      <c r="I454" s="333"/>
    </row>
    <row r="455" spans="1:9" ht="13.5" thickBot="1">
      <c r="A455" s="106"/>
      <c r="B455" s="106"/>
      <c r="C455" s="106"/>
      <c r="D455" s="13"/>
      <c r="E455" s="13"/>
      <c r="F455" s="106"/>
      <c r="G455" s="106"/>
      <c r="H455" s="106"/>
      <c r="I455" s="106"/>
    </row>
    <row r="456" spans="1:9" ht="12.75">
      <c r="A456" s="310" t="s">
        <v>85</v>
      </c>
      <c r="B456" s="334"/>
      <c r="C456" s="334"/>
      <c r="D456" s="334"/>
      <c r="E456" s="334"/>
      <c r="F456" s="334"/>
      <c r="G456" s="334"/>
      <c r="H456" s="334"/>
      <c r="I456" s="311"/>
    </row>
    <row r="457" spans="1:10" ht="20.25">
      <c r="A457" s="326" t="s">
        <v>86</v>
      </c>
      <c r="B457" s="327"/>
      <c r="C457" s="335" t="str">
        <f>VLOOKUP(J457,мандатка!$B:$N,3,FALSE)</f>
        <v>КЗ "ЦТКТУМ" ХОР-1</v>
      </c>
      <c r="D457" s="335"/>
      <c r="E457" s="335"/>
      <c r="F457" s="335"/>
      <c r="G457" s="335"/>
      <c r="H457" s="335"/>
      <c r="I457" s="336"/>
      <c r="J457">
        <v>170</v>
      </c>
    </row>
    <row r="458" spans="1:9" ht="12.75">
      <c r="A458" s="326" t="s">
        <v>89</v>
      </c>
      <c r="B458" s="327"/>
      <c r="C458" s="327"/>
      <c r="D458" s="327"/>
      <c r="E458" s="327"/>
      <c r="F458" s="327"/>
      <c r="G458" s="327"/>
      <c r="H458" s="327"/>
      <c r="I458" s="328"/>
    </row>
    <row r="459" spans="1:9" ht="26.25">
      <c r="A459" s="138" t="s">
        <v>1</v>
      </c>
      <c r="B459" s="137" t="s">
        <v>12</v>
      </c>
      <c r="C459" s="329" t="s">
        <v>4</v>
      </c>
      <c r="D459" s="329"/>
      <c r="E459" s="329"/>
      <c r="F459" s="329"/>
      <c r="G459" s="329"/>
      <c r="H459" s="329"/>
      <c r="I459" s="330"/>
    </row>
    <row r="460" spans="1:9" ht="12.75">
      <c r="A460" s="138">
        <v>1</v>
      </c>
      <c r="B460" s="137"/>
      <c r="C460" s="329"/>
      <c r="D460" s="329"/>
      <c r="E460" s="329"/>
      <c r="F460" s="329"/>
      <c r="G460" s="329"/>
      <c r="H460" s="329"/>
      <c r="I460" s="330"/>
    </row>
    <row r="461" spans="1:9" ht="12.75">
      <c r="A461" s="138">
        <v>2</v>
      </c>
      <c r="B461" s="137"/>
      <c r="C461" s="329"/>
      <c r="D461" s="329"/>
      <c r="E461" s="329"/>
      <c r="F461" s="329"/>
      <c r="G461" s="329"/>
      <c r="H461" s="329"/>
      <c r="I461" s="330"/>
    </row>
    <row r="462" spans="1:9" ht="12.75">
      <c r="A462" s="138">
        <v>1</v>
      </c>
      <c r="B462" s="137"/>
      <c r="C462" s="329"/>
      <c r="D462" s="329"/>
      <c r="E462" s="329"/>
      <c r="F462" s="329"/>
      <c r="G462" s="329"/>
      <c r="H462" s="329"/>
      <c r="I462" s="330"/>
    </row>
    <row r="463" spans="1:9" ht="12.75">
      <c r="A463" s="138">
        <v>2</v>
      </c>
      <c r="B463" s="137"/>
      <c r="C463" s="329"/>
      <c r="D463" s="329"/>
      <c r="E463" s="329"/>
      <c r="F463" s="329"/>
      <c r="G463" s="329"/>
      <c r="H463" s="329"/>
      <c r="I463" s="330"/>
    </row>
    <row r="464" spans="1:9" ht="12.75">
      <c r="A464" s="138">
        <v>1</v>
      </c>
      <c r="B464" s="137"/>
      <c r="C464" s="329"/>
      <c r="D464" s="329"/>
      <c r="E464" s="329"/>
      <c r="F464" s="329"/>
      <c r="G464" s="329"/>
      <c r="H464" s="329"/>
      <c r="I464" s="330"/>
    </row>
    <row r="465" spans="1:9" ht="12.75">
      <c r="A465" s="138">
        <v>2</v>
      </c>
      <c r="B465" s="137"/>
      <c r="C465" s="329"/>
      <c r="D465" s="329"/>
      <c r="E465" s="329"/>
      <c r="F465" s="329"/>
      <c r="G465" s="329"/>
      <c r="H465" s="329"/>
      <c r="I465" s="330"/>
    </row>
    <row r="466" spans="1:9" ht="12.75">
      <c r="A466" s="138">
        <v>1</v>
      </c>
      <c r="B466" s="137"/>
      <c r="C466" s="329"/>
      <c r="D466" s="329"/>
      <c r="E466" s="329"/>
      <c r="F466" s="329"/>
      <c r="G466" s="329"/>
      <c r="H466" s="329"/>
      <c r="I466" s="330"/>
    </row>
    <row r="467" spans="1:9" ht="12.75">
      <c r="A467" s="138">
        <v>2</v>
      </c>
      <c r="B467" s="137"/>
      <c r="C467" s="329"/>
      <c r="D467" s="329"/>
      <c r="E467" s="329"/>
      <c r="F467" s="329"/>
      <c r="G467" s="329"/>
      <c r="H467" s="329"/>
      <c r="I467" s="330"/>
    </row>
    <row r="468" spans="1:9" ht="13.5" thickBot="1">
      <c r="A468" s="331" t="s">
        <v>87</v>
      </c>
      <c r="B468" s="332"/>
      <c r="C468" s="332"/>
      <c r="D468" s="86"/>
      <c r="E468" s="86"/>
      <c r="F468" s="332" t="str">
        <f>VLOOKUP(J457,мандатка!$B:$N,8,FALSE)</f>
        <v>Юрін О. В.</v>
      </c>
      <c r="G468" s="332"/>
      <c r="H468" s="332"/>
      <c r="I468" s="333"/>
    </row>
    <row r="469" spans="1:9" ht="13.5" thickBot="1">
      <c r="A469" s="106"/>
      <c r="B469" s="106"/>
      <c r="C469" s="106"/>
      <c r="D469" s="13"/>
      <c r="E469" s="13"/>
      <c r="F469" s="106"/>
      <c r="G469" s="106"/>
      <c r="H469" s="106"/>
      <c r="I469" s="106"/>
    </row>
    <row r="470" spans="1:9" ht="12.75">
      <c r="A470" s="310" t="s">
        <v>85</v>
      </c>
      <c r="B470" s="334"/>
      <c r="C470" s="334"/>
      <c r="D470" s="334"/>
      <c r="E470" s="334"/>
      <c r="F470" s="334"/>
      <c r="G470" s="334"/>
      <c r="H470" s="334"/>
      <c r="I470" s="311"/>
    </row>
    <row r="471" spans="1:10" ht="20.25">
      <c r="A471" s="326" t="s">
        <v>86</v>
      </c>
      <c r="B471" s="327"/>
      <c r="C471" s="335" t="str">
        <f>VLOOKUP(J471,мандатка!$B:$N,3,FALSE)</f>
        <v>КЗ "ЦТКТУМ" ХОР-1</v>
      </c>
      <c r="D471" s="335"/>
      <c r="E471" s="335"/>
      <c r="F471" s="335"/>
      <c r="G471" s="335"/>
      <c r="H471" s="335"/>
      <c r="I471" s="336"/>
      <c r="J471">
        <v>170</v>
      </c>
    </row>
    <row r="472" spans="1:9" ht="12.75">
      <c r="A472" s="326" t="s">
        <v>90</v>
      </c>
      <c r="B472" s="327"/>
      <c r="C472" s="327"/>
      <c r="D472" s="327"/>
      <c r="E472" s="327"/>
      <c r="F472" s="327"/>
      <c r="G472" s="327"/>
      <c r="H472" s="327"/>
      <c r="I472" s="328"/>
    </row>
    <row r="473" spans="1:9" ht="26.25">
      <c r="A473" s="138" t="s">
        <v>1</v>
      </c>
      <c r="B473" s="137" t="s">
        <v>12</v>
      </c>
      <c r="C473" s="329" t="s">
        <v>4</v>
      </c>
      <c r="D473" s="329"/>
      <c r="E473" s="329"/>
      <c r="F473" s="329"/>
      <c r="G473" s="329"/>
      <c r="H473" s="329"/>
      <c r="I473" s="330"/>
    </row>
    <row r="474" spans="1:9" ht="12.75">
      <c r="A474" s="138">
        <v>1</v>
      </c>
      <c r="B474" s="137"/>
      <c r="C474" s="329"/>
      <c r="D474" s="329"/>
      <c r="E474" s="329"/>
      <c r="F474" s="329"/>
      <c r="G474" s="329"/>
      <c r="H474" s="329"/>
      <c r="I474" s="330"/>
    </row>
    <row r="475" spans="1:9" ht="12.75">
      <c r="A475" s="138">
        <v>2</v>
      </c>
      <c r="B475" s="137"/>
      <c r="C475" s="329"/>
      <c r="D475" s="329"/>
      <c r="E475" s="329"/>
      <c r="F475" s="329"/>
      <c r="G475" s="329"/>
      <c r="H475" s="329"/>
      <c r="I475" s="330"/>
    </row>
    <row r="476" spans="1:9" ht="12.75">
      <c r="A476" s="138">
        <v>3</v>
      </c>
      <c r="B476" s="137"/>
      <c r="C476" s="329"/>
      <c r="D476" s="329"/>
      <c r="E476" s="329"/>
      <c r="F476" s="329"/>
      <c r="G476" s="329"/>
      <c r="H476" s="329"/>
      <c r="I476" s="330"/>
    </row>
    <row r="477" spans="1:9" ht="12.75">
      <c r="A477" s="138">
        <v>4</v>
      </c>
      <c r="B477" s="137"/>
      <c r="C477" s="329"/>
      <c r="D477" s="329"/>
      <c r="E477" s="329"/>
      <c r="F477" s="329"/>
      <c r="G477" s="329"/>
      <c r="H477" s="329"/>
      <c r="I477" s="330"/>
    </row>
    <row r="478" spans="1:9" ht="12.75">
      <c r="A478" s="138">
        <v>5</v>
      </c>
      <c r="B478" s="137"/>
      <c r="C478" s="329"/>
      <c r="D478" s="329"/>
      <c r="E478" s="329"/>
      <c r="F478" s="329"/>
      <c r="G478" s="329"/>
      <c r="H478" s="329"/>
      <c r="I478" s="330"/>
    </row>
    <row r="479" spans="1:9" ht="12.75">
      <c r="A479" s="138">
        <v>6</v>
      </c>
      <c r="B479" s="137"/>
      <c r="C479" s="329"/>
      <c r="D479" s="329"/>
      <c r="E479" s="329"/>
      <c r="F479" s="329"/>
      <c r="G479" s="329"/>
      <c r="H479" s="329"/>
      <c r="I479" s="330"/>
    </row>
    <row r="480" spans="1:9" ht="13.5" thickBot="1">
      <c r="A480" s="331" t="s">
        <v>87</v>
      </c>
      <c r="B480" s="332"/>
      <c r="C480" s="332"/>
      <c r="D480" s="86"/>
      <c r="E480" s="86"/>
      <c r="F480" s="332" t="str">
        <f>VLOOKUP(J471,мандатка!$B:$N,8,FALSE)</f>
        <v>Юрін О. В.</v>
      </c>
      <c r="G480" s="332"/>
      <c r="H480" s="332"/>
      <c r="I480" s="333"/>
    </row>
    <row r="481" spans="1:9" ht="13.5" thickBot="1">
      <c r="A481" s="106"/>
      <c r="B481" s="106"/>
      <c r="C481" s="106"/>
      <c r="D481" s="13"/>
      <c r="E481" s="13"/>
      <c r="F481" s="106"/>
      <c r="G481" s="106"/>
      <c r="H481" s="106"/>
      <c r="I481" s="106"/>
    </row>
    <row r="482" spans="1:9" ht="12.75">
      <c r="A482" s="310" t="s">
        <v>85</v>
      </c>
      <c r="B482" s="334"/>
      <c r="C482" s="334"/>
      <c r="D482" s="334"/>
      <c r="E482" s="334"/>
      <c r="F482" s="334"/>
      <c r="G482" s="334"/>
      <c r="H482" s="334"/>
      <c r="I482" s="311"/>
    </row>
    <row r="483" spans="1:10" ht="20.25">
      <c r="A483" s="326" t="s">
        <v>86</v>
      </c>
      <c r="B483" s="327"/>
      <c r="C483" s="335" t="str">
        <f>VLOOKUP(J483,мандатка!$B:$N,3,FALSE)</f>
        <v>КЗ "ЦТКТУМ" ХОР-1</v>
      </c>
      <c r="D483" s="335"/>
      <c r="E483" s="335"/>
      <c r="F483" s="335"/>
      <c r="G483" s="335"/>
      <c r="H483" s="335"/>
      <c r="I483" s="336"/>
      <c r="J483">
        <v>170</v>
      </c>
    </row>
    <row r="484" spans="1:9" ht="12.75">
      <c r="A484" s="326" t="s">
        <v>91</v>
      </c>
      <c r="B484" s="327"/>
      <c r="C484" s="327"/>
      <c r="D484" s="327"/>
      <c r="E484" s="327"/>
      <c r="F484" s="327"/>
      <c r="G484" s="327"/>
      <c r="H484" s="327"/>
      <c r="I484" s="328"/>
    </row>
    <row r="485" spans="1:9" ht="26.25">
      <c r="A485" s="138" t="s">
        <v>1</v>
      </c>
      <c r="B485" s="137" t="s">
        <v>12</v>
      </c>
      <c r="C485" s="329" t="s">
        <v>4</v>
      </c>
      <c r="D485" s="329"/>
      <c r="E485" s="329"/>
      <c r="F485" s="329"/>
      <c r="G485" s="329"/>
      <c r="H485" s="329"/>
      <c r="I485" s="330"/>
    </row>
    <row r="486" spans="1:9" ht="12.75">
      <c r="A486" s="138">
        <v>1</v>
      </c>
      <c r="B486" s="137"/>
      <c r="C486" s="329"/>
      <c r="D486" s="329"/>
      <c r="E486" s="329"/>
      <c r="F486" s="329"/>
      <c r="G486" s="329"/>
      <c r="H486" s="329"/>
      <c r="I486" s="330"/>
    </row>
    <row r="487" spans="1:9" ht="12.75">
      <c r="A487" s="138">
        <v>2</v>
      </c>
      <c r="B487" s="137"/>
      <c r="C487" s="329"/>
      <c r="D487" s="329"/>
      <c r="E487" s="329"/>
      <c r="F487" s="329"/>
      <c r="G487" s="329"/>
      <c r="H487" s="329"/>
      <c r="I487" s="330"/>
    </row>
    <row r="488" spans="1:9" ht="12.75">
      <c r="A488" s="138">
        <v>3</v>
      </c>
      <c r="B488" s="137"/>
      <c r="C488" s="329"/>
      <c r="D488" s="329"/>
      <c r="E488" s="329"/>
      <c r="F488" s="329"/>
      <c r="G488" s="329"/>
      <c r="H488" s="329"/>
      <c r="I488" s="330"/>
    </row>
    <row r="489" spans="1:9" ht="12.75">
      <c r="A489" s="138">
        <v>4</v>
      </c>
      <c r="B489" s="137"/>
      <c r="C489" s="329"/>
      <c r="D489" s="329"/>
      <c r="E489" s="329"/>
      <c r="F489" s="329"/>
      <c r="G489" s="329"/>
      <c r="H489" s="329"/>
      <c r="I489" s="330"/>
    </row>
    <row r="490" spans="1:9" ht="12.75">
      <c r="A490" s="138">
        <v>5</v>
      </c>
      <c r="B490" s="137"/>
      <c r="C490" s="329"/>
      <c r="D490" s="329"/>
      <c r="E490" s="329"/>
      <c r="F490" s="329"/>
      <c r="G490" s="329"/>
      <c r="H490" s="329"/>
      <c r="I490" s="330"/>
    </row>
    <row r="491" spans="1:9" ht="12.75">
      <c r="A491" s="138">
        <v>6</v>
      </c>
      <c r="B491" s="137"/>
      <c r="C491" s="329"/>
      <c r="D491" s="329"/>
      <c r="E491" s="329"/>
      <c r="F491" s="329"/>
      <c r="G491" s="329"/>
      <c r="H491" s="329"/>
      <c r="I491" s="330"/>
    </row>
    <row r="492" spans="1:9" ht="13.5" thickBot="1">
      <c r="A492" s="331" t="s">
        <v>87</v>
      </c>
      <c r="B492" s="332"/>
      <c r="C492" s="332"/>
      <c r="D492" s="86"/>
      <c r="E492" s="86"/>
      <c r="F492" s="332" t="str">
        <f>VLOOKUP(J483,мандатка!$B:$N,8,FALSE)</f>
        <v>Юрін О. В.</v>
      </c>
      <c r="G492" s="332"/>
      <c r="H492" s="332"/>
      <c r="I492" s="333"/>
    </row>
    <row r="493" spans="1:9" ht="13.5" thickBot="1">
      <c r="A493" s="106"/>
      <c r="B493" s="106"/>
      <c r="C493" s="106"/>
      <c r="D493" s="13"/>
      <c r="E493" s="13"/>
      <c r="F493" s="106"/>
      <c r="G493" s="106"/>
      <c r="H493" s="106"/>
      <c r="I493" s="106"/>
    </row>
    <row r="494" spans="1:9" ht="12.75">
      <c r="A494" s="310" t="s">
        <v>85</v>
      </c>
      <c r="B494" s="334"/>
      <c r="C494" s="334"/>
      <c r="D494" s="334"/>
      <c r="E494" s="334"/>
      <c r="F494" s="334"/>
      <c r="G494" s="334"/>
      <c r="H494" s="334"/>
      <c r="I494" s="311"/>
    </row>
    <row r="495" spans="1:10" ht="20.25">
      <c r="A495" s="326" t="s">
        <v>86</v>
      </c>
      <c r="B495" s="327"/>
      <c r="C495" s="335" t="str">
        <f>VLOOKUP(J495,мандатка!$B:$N,3,FALSE)</f>
        <v>КЗ "ЦТКТУМ" ХОР-1</v>
      </c>
      <c r="D495" s="335"/>
      <c r="E495" s="335"/>
      <c r="F495" s="335"/>
      <c r="G495" s="335"/>
      <c r="H495" s="335"/>
      <c r="I495" s="336"/>
      <c r="J495">
        <v>170</v>
      </c>
    </row>
    <row r="496" spans="1:9" ht="12.75">
      <c r="A496" s="326" t="s">
        <v>92</v>
      </c>
      <c r="B496" s="327"/>
      <c r="C496" s="327"/>
      <c r="D496" s="327"/>
      <c r="E496" s="327"/>
      <c r="F496" s="327"/>
      <c r="G496" s="327"/>
      <c r="H496" s="327"/>
      <c r="I496" s="328"/>
    </row>
    <row r="497" spans="1:9" ht="26.25">
      <c r="A497" s="87" t="s">
        <v>1</v>
      </c>
      <c r="B497" s="13" t="s">
        <v>12</v>
      </c>
      <c r="C497" s="327" t="s">
        <v>4</v>
      </c>
      <c r="D497" s="327"/>
      <c r="E497" s="327"/>
      <c r="F497" s="327"/>
      <c r="G497" s="327"/>
      <c r="H497" s="327"/>
      <c r="I497" s="328"/>
    </row>
    <row r="498" spans="1:9" ht="12.75">
      <c r="A498" s="138">
        <v>1</v>
      </c>
      <c r="B498" s="137"/>
      <c r="C498" s="329"/>
      <c r="D498" s="329"/>
      <c r="E498" s="329"/>
      <c r="F498" s="329"/>
      <c r="G498" s="329"/>
      <c r="H498" s="329"/>
      <c r="I498" s="330"/>
    </row>
    <row r="499" spans="1:9" ht="12.75">
      <c r="A499" s="138">
        <v>2</v>
      </c>
      <c r="B499" s="137"/>
      <c r="C499" s="329"/>
      <c r="D499" s="329"/>
      <c r="E499" s="329"/>
      <c r="F499" s="329"/>
      <c r="G499" s="329"/>
      <c r="H499" s="329"/>
      <c r="I499" s="330"/>
    </row>
    <row r="500" spans="1:9" ht="12.75">
      <c r="A500" s="138">
        <v>3</v>
      </c>
      <c r="B500" s="137"/>
      <c r="C500" s="329"/>
      <c r="D500" s="329"/>
      <c r="E500" s="329"/>
      <c r="F500" s="329"/>
      <c r="G500" s="329"/>
      <c r="H500" s="329"/>
      <c r="I500" s="330"/>
    </row>
    <row r="501" spans="1:9" ht="12.75">
      <c r="A501" s="138">
        <v>4</v>
      </c>
      <c r="B501" s="137"/>
      <c r="C501" s="329"/>
      <c r="D501" s="329"/>
      <c r="E501" s="329"/>
      <c r="F501" s="329"/>
      <c r="G501" s="329"/>
      <c r="H501" s="329"/>
      <c r="I501" s="330"/>
    </row>
    <row r="502" spans="1:9" ht="12.75">
      <c r="A502" s="138">
        <v>5</v>
      </c>
      <c r="B502" s="137"/>
      <c r="C502" s="329"/>
      <c r="D502" s="329"/>
      <c r="E502" s="329"/>
      <c r="F502" s="329"/>
      <c r="G502" s="329"/>
      <c r="H502" s="329"/>
      <c r="I502" s="330"/>
    </row>
    <row r="503" spans="1:9" ht="12.75">
      <c r="A503" s="138">
        <v>6</v>
      </c>
      <c r="B503" s="137"/>
      <c r="C503" s="329"/>
      <c r="D503" s="329"/>
      <c r="E503" s="329"/>
      <c r="F503" s="329"/>
      <c r="G503" s="329"/>
      <c r="H503" s="329"/>
      <c r="I503" s="330"/>
    </row>
    <row r="504" spans="1:9" ht="13.5" thickBot="1">
      <c r="A504" s="331" t="s">
        <v>87</v>
      </c>
      <c r="B504" s="332"/>
      <c r="C504" s="332"/>
      <c r="D504" s="86"/>
      <c r="E504" s="86"/>
      <c r="F504" s="332" t="str">
        <f>VLOOKUP(J495,мандатка!$B:$N,8,FALSE)</f>
        <v>Юрін О. В.</v>
      </c>
      <c r="G504" s="332"/>
      <c r="H504" s="332"/>
      <c r="I504" s="333"/>
    </row>
    <row r="505" spans="1:9" ht="12.75">
      <c r="A505" s="310" t="s">
        <v>85</v>
      </c>
      <c r="B505" s="334"/>
      <c r="C505" s="334"/>
      <c r="D505" s="334"/>
      <c r="E505" s="334"/>
      <c r="F505" s="334"/>
      <c r="G505" s="334"/>
      <c r="H505" s="334"/>
      <c r="I505" s="311"/>
    </row>
    <row r="506" spans="1:10" ht="20.25">
      <c r="A506" s="326" t="s">
        <v>86</v>
      </c>
      <c r="B506" s="327"/>
      <c r="C506" s="335" t="str">
        <f>VLOOKUP(J506,мандатка!$B:$N,3,FALSE)</f>
        <v>Вінницька область</v>
      </c>
      <c r="D506" s="335"/>
      <c r="E506" s="335"/>
      <c r="F506" s="335"/>
      <c r="G506" s="335"/>
      <c r="H506" s="335"/>
      <c r="I506" s="336"/>
      <c r="J506">
        <v>180</v>
      </c>
    </row>
    <row r="507" spans="1:9" ht="12.75">
      <c r="A507" s="326" t="s">
        <v>88</v>
      </c>
      <c r="B507" s="327"/>
      <c r="C507" s="327"/>
      <c r="D507" s="327"/>
      <c r="E507" s="327"/>
      <c r="F507" s="327"/>
      <c r="G507" s="327"/>
      <c r="H507" s="327"/>
      <c r="I507" s="328"/>
    </row>
    <row r="508" spans="1:9" ht="26.25">
      <c r="A508" s="138" t="s">
        <v>1</v>
      </c>
      <c r="B508" s="137" t="s">
        <v>12</v>
      </c>
      <c r="C508" s="329" t="s">
        <v>4</v>
      </c>
      <c r="D508" s="329"/>
      <c r="E508" s="329"/>
      <c r="F508" s="329"/>
      <c r="G508" s="329"/>
      <c r="H508" s="329"/>
      <c r="I508" s="330"/>
    </row>
    <row r="509" spans="1:9" ht="12.75">
      <c r="A509" s="138">
        <v>1</v>
      </c>
      <c r="B509" s="137"/>
      <c r="C509" s="329"/>
      <c r="D509" s="329"/>
      <c r="E509" s="329"/>
      <c r="F509" s="329"/>
      <c r="G509" s="329"/>
      <c r="H509" s="329"/>
      <c r="I509" s="330"/>
    </row>
    <row r="510" spans="1:9" ht="12.75">
      <c r="A510" s="138">
        <v>2</v>
      </c>
      <c r="B510" s="137"/>
      <c r="C510" s="329"/>
      <c r="D510" s="329"/>
      <c r="E510" s="329"/>
      <c r="F510" s="329"/>
      <c r="G510" s="329"/>
      <c r="H510" s="329"/>
      <c r="I510" s="330"/>
    </row>
    <row r="511" spans="1:9" ht="12.75">
      <c r="A511" s="138">
        <v>3</v>
      </c>
      <c r="B511" s="137"/>
      <c r="C511" s="329"/>
      <c r="D511" s="329"/>
      <c r="E511" s="329"/>
      <c r="F511" s="329"/>
      <c r="G511" s="329"/>
      <c r="H511" s="329"/>
      <c r="I511" s="330"/>
    </row>
    <row r="512" spans="1:9" ht="12.75">
      <c r="A512" s="138">
        <v>4</v>
      </c>
      <c r="B512" s="137"/>
      <c r="C512" s="329"/>
      <c r="D512" s="329"/>
      <c r="E512" s="329"/>
      <c r="F512" s="329"/>
      <c r="G512" s="329"/>
      <c r="H512" s="329"/>
      <c r="I512" s="330"/>
    </row>
    <row r="513" spans="1:9" ht="12.75">
      <c r="A513" s="138">
        <v>5</v>
      </c>
      <c r="B513" s="137"/>
      <c r="C513" s="329"/>
      <c r="D513" s="329"/>
      <c r="E513" s="329"/>
      <c r="F513" s="329"/>
      <c r="G513" s="329"/>
      <c r="H513" s="329"/>
      <c r="I513" s="330"/>
    </row>
    <row r="514" spans="1:9" ht="12.75">
      <c r="A514" s="138">
        <v>6</v>
      </c>
      <c r="B514" s="137"/>
      <c r="C514" s="329"/>
      <c r="D514" s="329"/>
      <c r="E514" s="329"/>
      <c r="F514" s="329"/>
      <c r="G514" s="329"/>
      <c r="H514" s="329"/>
      <c r="I514" s="330"/>
    </row>
    <row r="515" spans="1:9" ht="12.75">
      <c r="A515" s="138">
        <v>7</v>
      </c>
      <c r="B515" s="137"/>
      <c r="C515" s="329"/>
      <c r="D515" s="329"/>
      <c r="E515" s="329"/>
      <c r="F515" s="329"/>
      <c r="G515" s="329"/>
      <c r="H515" s="329"/>
      <c r="I515" s="330"/>
    </row>
    <row r="516" spans="1:9" ht="12.75">
      <c r="A516" s="138">
        <v>8</v>
      </c>
      <c r="B516" s="137"/>
      <c r="C516" s="329"/>
      <c r="D516" s="329"/>
      <c r="E516" s="329"/>
      <c r="F516" s="329"/>
      <c r="G516" s="329"/>
      <c r="H516" s="329"/>
      <c r="I516" s="330"/>
    </row>
    <row r="517" spans="1:9" ht="13.5" thickBot="1">
      <c r="A517" s="331" t="s">
        <v>87</v>
      </c>
      <c r="B517" s="332"/>
      <c r="C517" s="332"/>
      <c r="D517" s="86"/>
      <c r="E517" s="86"/>
      <c r="F517" s="332" t="str">
        <f>VLOOKUP(J506,мандатка!$B:$N,8,FALSE)</f>
        <v>Лукіянчук Д. О.</v>
      </c>
      <c r="G517" s="332"/>
      <c r="H517" s="332"/>
      <c r="I517" s="333"/>
    </row>
    <row r="518" spans="1:9" ht="13.5" thickBot="1">
      <c r="A518" s="106"/>
      <c r="B518" s="106"/>
      <c r="C518" s="106"/>
      <c r="D518" s="13"/>
      <c r="E518" s="13"/>
      <c r="F518" s="106"/>
      <c r="G518" s="106"/>
      <c r="H518" s="106"/>
      <c r="I518" s="106"/>
    </row>
    <row r="519" spans="1:9" ht="12.75">
      <c r="A519" s="310" t="s">
        <v>85</v>
      </c>
      <c r="B519" s="334"/>
      <c r="C519" s="334"/>
      <c r="D519" s="334"/>
      <c r="E519" s="334"/>
      <c r="F519" s="334"/>
      <c r="G519" s="334"/>
      <c r="H519" s="334"/>
      <c r="I519" s="311"/>
    </row>
    <row r="520" spans="1:10" ht="20.25">
      <c r="A520" s="326" t="s">
        <v>86</v>
      </c>
      <c r="B520" s="327"/>
      <c r="C520" s="335" t="str">
        <f>VLOOKUP(J520,мандатка!$B:$N,3,FALSE)</f>
        <v>Вінницька область</v>
      </c>
      <c r="D520" s="335"/>
      <c r="E520" s="335"/>
      <c r="F520" s="335"/>
      <c r="G520" s="335"/>
      <c r="H520" s="335"/>
      <c r="I520" s="336"/>
      <c r="J520">
        <v>180</v>
      </c>
    </row>
    <row r="521" spans="1:9" ht="12.75">
      <c r="A521" s="326" t="s">
        <v>89</v>
      </c>
      <c r="B521" s="327"/>
      <c r="C521" s="327"/>
      <c r="D521" s="327"/>
      <c r="E521" s="327"/>
      <c r="F521" s="327"/>
      <c r="G521" s="327"/>
      <c r="H521" s="327"/>
      <c r="I521" s="328"/>
    </row>
    <row r="522" spans="1:9" ht="26.25">
      <c r="A522" s="138" t="s">
        <v>1</v>
      </c>
      <c r="B522" s="137" t="s">
        <v>12</v>
      </c>
      <c r="C522" s="329" t="s">
        <v>4</v>
      </c>
      <c r="D522" s="329"/>
      <c r="E522" s="329"/>
      <c r="F522" s="329"/>
      <c r="G522" s="329"/>
      <c r="H522" s="329"/>
      <c r="I522" s="330"/>
    </row>
    <row r="523" spans="1:9" ht="12.75">
      <c r="A523" s="138">
        <v>1</v>
      </c>
      <c r="B523" s="137"/>
      <c r="C523" s="329"/>
      <c r="D523" s="329"/>
      <c r="E523" s="329"/>
      <c r="F523" s="329"/>
      <c r="G523" s="329"/>
      <c r="H523" s="329"/>
      <c r="I523" s="330"/>
    </row>
    <row r="524" spans="1:9" ht="12.75">
      <c r="A524" s="138">
        <v>2</v>
      </c>
      <c r="B524" s="137"/>
      <c r="C524" s="329"/>
      <c r="D524" s="329"/>
      <c r="E524" s="329"/>
      <c r="F524" s="329"/>
      <c r="G524" s="329"/>
      <c r="H524" s="329"/>
      <c r="I524" s="330"/>
    </row>
    <row r="525" spans="1:9" ht="12.75">
      <c r="A525" s="138">
        <v>1</v>
      </c>
      <c r="B525" s="137"/>
      <c r="C525" s="329"/>
      <c r="D525" s="329"/>
      <c r="E525" s="329"/>
      <c r="F525" s="329"/>
      <c r="G525" s="329"/>
      <c r="H525" s="329"/>
      <c r="I525" s="330"/>
    </row>
    <row r="526" spans="1:9" ht="12.75">
      <c r="A526" s="138">
        <v>2</v>
      </c>
      <c r="B526" s="137"/>
      <c r="C526" s="329"/>
      <c r="D526" s="329"/>
      <c r="E526" s="329"/>
      <c r="F526" s="329"/>
      <c r="G526" s="329"/>
      <c r="H526" s="329"/>
      <c r="I526" s="330"/>
    </row>
    <row r="527" spans="1:9" ht="12.75">
      <c r="A527" s="138">
        <v>1</v>
      </c>
      <c r="B527" s="137"/>
      <c r="C527" s="329"/>
      <c r="D527" s="329"/>
      <c r="E527" s="329"/>
      <c r="F527" s="329"/>
      <c r="G527" s="329"/>
      <c r="H527" s="329"/>
      <c r="I527" s="330"/>
    </row>
    <row r="528" spans="1:9" ht="12.75">
      <c r="A528" s="138">
        <v>2</v>
      </c>
      <c r="B528" s="137"/>
      <c r="C528" s="329"/>
      <c r="D528" s="329"/>
      <c r="E528" s="329"/>
      <c r="F528" s="329"/>
      <c r="G528" s="329"/>
      <c r="H528" s="329"/>
      <c r="I528" s="330"/>
    </row>
    <row r="529" spans="1:9" ht="12.75">
      <c r="A529" s="138">
        <v>1</v>
      </c>
      <c r="B529" s="137"/>
      <c r="C529" s="329"/>
      <c r="D529" s="329"/>
      <c r="E529" s="329"/>
      <c r="F529" s="329"/>
      <c r="G529" s="329"/>
      <c r="H529" s="329"/>
      <c r="I529" s="330"/>
    </row>
    <row r="530" spans="1:9" ht="12.75">
      <c r="A530" s="138">
        <v>2</v>
      </c>
      <c r="B530" s="137"/>
      <c r="C530" s="329"/>
      <c r="D530" s="329"/>
      <c r="E530" s="329"/>
      <c r="F530" s="329"/>
      <c r="G530" s="329"/>
      <c r="H530" s="329"/>
      <c r="I530" s="330"/>
    </row>
    <row r="531" spans="1:9" ht="13.5" thickBot="1">
      <c r="A531" s="331" t="s">
        <v>87</v>
      </c>
      <c r="B531" s="332"/>
      <c r="C531" s="332"/>
      <c r="D531" s="86"/>
      <c r="E531" s="86"/>
      <c r="F531" s="332" t="str">
        <f>VLOOKUP(J520,мандатка!$B:$N,8,FALSE)</f>
        <v>Лукіянчук Д. О.</v>
      </c>
      <c r="G531" s="332"/>
      <c r="H531" s="332"/>
      <c r="I531" s="333"/>
    </row>
    <row r="532" spans="1:9" ht="13.5" thickBot="1">
      <c r="A532" s="106"/>
      <c r="B532" s="106"/>
      <c r="C532" s="106"/>
      <c r="D532" s="13"/>
      <c r="E532" s="13"/>
      <c r="F532" s="106"/>
      <c r="G532" s="106"/>
      <c r="H532" s="106"/>
      <c r="I532" s="106"/>
    </row>
    <row r="533" spans="1:9" ht="12.75">
      <c r="A533" s="310" t="s">
        <v>85</v>
      </c>
      <c r="B533" s="334"/>
      <c r="C533" s="334"/>
      <c r="D533" s="334"/>
      <c r="E533" s="334"/>
      <c r="F533" s="334"/>
      <c r="G533" s="334"/>
      <c r="H533" s="334"/>
      <c r="I533" s="311"/>
    </row>
    <row r="534" spans="1:10" ht="20.25">
      <c r="A534" s="326" t="s">
        <v>86</v>
      </c>
      <c r="B534" s="327"/>
      <c r="C534" s="335" t="str">
        <f>VLOOKUP(J534,мандатка!$B:$N,3,FALSE)</f>
        <v>Вінницька область</v>
      </c>
      <c r="D534" s="335"/>
      <c r="E534" s="335"/>
      <c r="F534" s="335"/>
      <c r="G534" s="335"/>
      <c r="H534" s="335"/>
      <c r="I534" s="336"/>
      <c r="J534">
        <v>180</v>
      </c>
    </row>
    <row r="535" spans="1:9" ht="12.75">
      <c r="A535" s="326" t="s">
        <v>90</v>
      </c>
      <c r="B535" s="327"/>
      <c r="C535" s="327"/>
      <c r="D535" s="327"/>
      <c r="E535" s="327"/>
      <c r="F535" s="327"/>
      <c r="G535" s="327"/>
      <c r="H535" s="327"/>
      <c r="I535" s="328"/>
    </row>
    <row r="536" spans="1:9" ht="26.25">
      <c r="A536" s="138" t="s">
        <v>1</v>
      </c>
      <c r="B536" s="137" t="s">
        <v>12</v>
      </c>
      <c r="C536" s="329" t="s">
        <v>4</v>
      </c>
      <c r="D536" s="329"/>
      <c r="E536" s="329"/>
      <c r="F536" s="329"/>
      <c r="G536" s="329"/>
      <c r="H536" s="329"/>
      <c r="I536" s="330"/>
    </row>
    <row r="537" spans="1:9" ht="12.75">
      <c r="A537" s="138">
        <v>1</v>
      </c>
      <c r="B537" s="137"/>
      <c r="C537" s="329"/>
      <c r="D537" s="329"/>
      <c r="E537" s="329"/>
      <c r="F537" s="329"/>
      <c r="G537" s="329"/>
      <c r="H537" s="329"/>
      <c r="I537" s="330"/>
    </row>
    <row r="538" spans="1:9" ht="12.75">
      <c r="A538" s="138">
        <v>2</v>
      </c>
      <c r="B538" s="137"/>
      <c r="C538" s="329"/>
      <c r="D538" s="329"/>
      <c r="E538" s="329"/>
      <c r="F538" s="329"/>
      <c r="G538" s="329"/>
      <c r="H538" s="329"/>
      <c r="I538" s="330"/>
    </row>
    <row r="539" spans="1:9" ht="12.75">
      <c r="A539" s="138">
        <v>3</v>
      </c>
      <c r="B539" s="137"/>
      <c r="C539" s="329"/>
      <c r="D539" s="329"/>
      <c r="E539" s="329"/>
      <c r="F539" s="329"/>
      <c r="G539" s="329"/>
      <c r="H539" s="329"/>
      <c r="I539" s="330"/>
    </row>
    <row r="540" spans="1:9" ht="12.75">
      <c r="A540" s="138">
        <v>4</v>
      </c>
      <c r="B540" s="137"/>
      <c r="C540" s="329"/>
      <c r="D540" s="329"/>
      <c r="E540" s="329"/>
      <c r="F540" s="329"/>
      <c r="G540" s="329"/>
      <c r="H540" s="329"/>
      <c r="I540" s="330"/>
    </row>
    <row r="541" spans="1:9" ht="12.75">
      <c r="A541" s="138">
        <v>5</v>
      </c>
      <c r="B541" s="137"/>
      <c r="C541" s="329"/>
      <c r="D541" s="329"/>
      <c r="E541" s="329"/>
      <c r="F541" s="329"/>
      <c r="G541" s="329"/>
      <c r="H541" s="329"/>
      <c r="I541" s="330"/>
    </row>
    <row r="542" spans="1:9" ht="12.75">
      <c r="A542" s="138">
        <v>6</v>
      </c>
      <c r="B542" s="137"/>
      <c r="C542" s="329"/>
      <c r="D542" s="329"/>
      <c r="E542" s="329"/>
      <c r="F542" s="329"/>
      <c r="G542" s="329"/>
      <c r="H542" s="329"/>
      <c r="I542" s="330"/>
    </row>
    <row r="543" spans="1:9" ht="13.5" thickBot="1">
      <c r="A543" s="331" t="s">
        <v>87</v>
      </c>
      <c r="B543" s="332"/>
      <c r="C543" s="332"/>
      <c r="D543" s="86"/>
      <c r="E543" s="86"/>
      <c r="F543" s="332" t="str">
        <f>VLOOKUP(J534,мандатка!$B:$N,8,FALSE)</f>
        <v>Лукіянчук Д. О.</v>
      </c>
      <c r="G543" s="332"/>
      <c r="H543" s="332"/>
      <c r="I543" s="333"/>
    </row>
    <row r="544" spans="1:9" ht="13.5" thickBot="1">
      <c r="A544" s="106"/>
      <c r="B544" s="106"/>
      <c r="C544" s="106"/>
      <c r="D544" s="13"/>
      <c r="E544" s="13"/>
      <c r="F544" s="106"/>
      <c r="G544" s="106"/>
      <c r="H544" s="106"/>
      <c r="I544" s="106"/>
    </row>
    <row r="545" spans="1:9" ht="12.75">
      <c r="A545" s="310" t="s">
        <v>85</v>
      </c>
      <c r="B545" s="334"/>
      <c r="C545" s="334"/>
      <c r="D545" s="334"/>
      <c r="E545" s="334"/>
      <c r="F545" s="334"/>
      <c r="G545" s="334"/>
      <c r="H545" s="334"/>
      <c r="I545" s="311"/>
    </row>
    <row r="546" spans="1:10" ht="20.25">
      <c r="A546" s="326" t="s">
        <v>86</v>
      </c>
      <c r="B546" s="327"/>
      <c r="C546" s="335" t="str">
        <f>VLOOKUP(J546,мандатка!$B:$N,3,FALSE)</f>
        <v>Вінницька область</v>
      </c>
      <c r="D546" s="335"/>
      <c r="E546" s="335"/>
      <c r="F546" s="335"/>
      <c r="G546" s="335"/>
      <c r="H546" s="335"/>
      <c r="I546" s="336"/>
      <c r="J546">
        <v>180</v>
      </c>
    </row>
    <row r="547" spans="1:9" ht="12.75">
      <c r="A547" s="326" t="s">
        <v>91</v>
      </c>
      <c r="B547" s="327"/>
      <c r="C547" s="327"/>
      <c r="D547" s="327"/>
      <c r="E547" s="327"/>
      <c r="F547" s="327"/>
      <c r="G547" s="327"/>
      <c r="H547" s="327"/>
      <c r="I547" s="328"/>
    </row>
    <row r="548" spans="1:9" ht="26.25">
      <c r="A548" s="138" t="s">
        <v>1</v>
      </c>
      <c r="B548" s="137" t="s">
        <v>12</v>
      </c>
      <c r="C548" s="329" t="s">
        <v>4</v>
      </c>
      <c r="D548" s="329"/>
      <c r="E548" s="329"/>
      <c r="F548" s="329"/>
      <c r="G548" s="329"/>
      <c r="H548" s="329"/>
      <c r="I548" s="330"/>
    </row>
    <row r="549" spans="1:9" ht="12.75">
      <c r="A549" s="138">
        <v>1</v>
      </c>
      <c r="B549" s="137"/>
      <c r="C549" s="329"/>
      <c r="D549" s="329"/>
      <c r="E549" s="329"/>
      <c r="F549" s="329"/>
      <c r="G549" s="329"/>
      <c r="H549" s="329"/>
      <c r="I549" s="330"/>
    </row>
    <row r="550" spans="1:9" ht="12.75">
      <c r="A550" s="138">
        <v>2</v>
      </c>
      <c r="B550" s="137"/>
      <c r="C550" s="329"/>
      <c r="D550" s="329"/>
      <c r="E550" s="329"/>
      <c r="F550" s="329"/>
      <c r="G550" s="329"/>
      <c r="H550" s="329"/>
      <c r="I550" s="330"/>
    </row>
    <row r="551" spans="1:9" ht="12.75">
      <c r="A551" s="138">
        <v>3</v>
      </c>
      <c r="B551" s="137"/>
      <c r="C551" s="329"/>
      <c r="D551" s="329"/>
      <c r="E551" s="329"/>
      <c r="F551" s="329"/>
      <c r="G551" s="329"/>
      <c r="H551" s="329"/>
      <c r="I551" s="330"/>
    </row>
    <row r="552" spans="1:9" ht="12.75">
      <c r="A552" s="138">
        <v>4</v>
      </c>
      <c r="B552" s="137"/>
      <c r="C552" s="329"/>
      <c r="D552" s="329"/>
      <c r="E552" s="329"/>
      <c r="F552" s="329"/>
      <c r="G552" s="329"/>
      <c r="H552" s="329"/>
      <c r="I552" s="330"/>
    </row>
    <row r="553" spans="1:9" ht="12.75">
      <c r="A553" s="138">
        <v>5</v>
      </c>
      <c r="B553" s="137"/>
      <c r="C553" s="329"/>
      <c r="D553" s="329"/>
      <c r="E553" s="329"/>
      <c r="F553" s="329"/>
      <c r="G553" s="329"/>
      <c r="H553" s="329"/>
      <c r="I553" s="330"/>
    </row>
    <row r="554" spans="1:9" ht="12.75">
      <c r="A554" s="138">
        <v>6</v>
      </c>
      <c r="B554" s="137"/>
      <c r="C554" s="329"/>
      <c r="D554" s="329"/>
      <c r="E554" s="329"/>
      <c r="F554" s="329"/>
      <c r="G554" s="329"/>
      <c r="H554" s="329"/>
      <c r="I554" s="330"/>
    </row>
    <row r="555" spans="1:9" ht="13.5" thickBot="1">
      <c r="A555" s="331" t="s">
        <v>87</v>
      </c>
      <c r="B555" s="332"/>
      <c r="C555" s="332"/>
      <c r="D555" s="86"/>
      <c r="E555" s="86"/>
      <c r="F555" s="332" t="str">
        <f>VLOOKUP(J546,мандатка!$B:$N,8,FALSE)</f>
        <v>Лукіянчук Д. О.</v>
      </c>
      <c r="G555" s="332"/>
      <c r="H555" s="332"/>
      <c r="I555" s="333"/>
    </row>
    <row r="556" spans="1:9" ht="13.5" thickBot="1">
      <c r="A556" s="106"/>
      <c r="B556" s="106"/>
      <c r="C556" s="106"/>
      <c r="D556" s="13"/>
      <c r="E556" s="13"/>
      <c r="F556" s="106"/>
      <c r="G556" s="106"/>
      <c r="H556" s="106"/>
      <c r="I556" s="106"/>
    </row>
    <row r="557" spans="1:9" ht="12.75">
      <c r="A557" s="310" t="s">
        <v>85</v>
      </c>
      <c r="B557" s="334"/>
      <c r="C557" s="334"/>
      <c r="D557" s="334"/>
      <c r="E557" s="334"/>
      <c r="F557" s="334"/>
      <c r="G557" s="334"/>
      <c r="H557" s="334"/>
      <c r="I557" s="311"/>
    </row>
    <row r="558" spans="1:10" ht="20.25">
      <c r="A558" s="326" t="s">
        <v>86</v>
      </c>
      <c r="B558" s="327"/>
      <c r="C558" s="335" t="str">
        <f>VLOOKUP(J558,мандатка!$B:$N,3,FALSE)</f>
        <v>Вінницька область</v>
      </c>
      <c r="D558" s="335"/>
      <c r="E558" s="335"/>
      <c r="F558" s="335"/>
      <c r="G558" s="335"/>
      <c r="H558" s="335"/>
      <c r="I558" s="336"/>
      <c r="J558">
        <v>180</v>
      </c>
    </row>
    <row r="559" spans="1:9" ht="12.75">
      <c r="A559" s="326" t="s">
        <v>92</v>
      </c>
      <c r="B559" s="327"/>
      <c r="C559" s="327"/>
      <c r="D559" s="327"/>
      <c r="E559" s="327"/>
      <c r="F559" s="327"/>
      <c r="G559" s="327"/>
      <c r="H559" s="327"/>
      <c r="I559" s="328"/>
    </row>
    <row r="560" spans="1:9" ht="26.25">
      <c r="A560" s="87" t="s">
        <v>1</v>
      </c>
      <c r="B560" s="13" t="s">
        <v>12</v>
      </c>
      <c r="C560" s="327" t="s">
        <v>4</v>
      </c>
      <c r="D560" s="327"/>
      <c r="E560" s="327"/>
      <c r="F560" s="327"/>
      <c r="G560" s="327"/>
      <c r="H560" s="327"/>
      <c r="I560" s="328"/>
    </row>
    <row r="561" spans="1:9" ht="12.75">
      <c r="A561" s="138">
        <v>1</v>
      </c>
      <c r="B561" s="137"/>
      <c r="C561" s="329"/>
      <c r="D561" s="329"/>
      <c r="E561" s="329"/>
      <c r="F561" s="329"/>
      <c r="G561" s="329"/>
      <c r="H561" s="329"/>
      <c r="I561" s="330"/>
    </row>
    <row r="562" spans="1:9" ht="12.75">
      <c r="A562" s="138">
        <v>2</v>
      </c>
      <c r="B562" s="137"/>
      <c r="C562" s="329"/>
      <c r="D562" s="329"/>
      <c r="E562" s="329"/>
      <c r="F562" s="329"/>
      <c r="G562" s="329"/>
      <c r="H562" s="329"/>
      <c r="I562" s="330"/>
    </row>
    <row r="563" spans="1:9" ht="12.75">
      <c r="A563" s="138">
        <v>3</v>
      </c>
      <c r="B563" s="137"/>
      <c r="C563" s="329"/>
      <c r="D563" s="329"/>
      <c r="E563" s="329"/>
      <c r="F563" s="329"/>
      <c r="G563" s="329"/>
      <c r="H563" s="329"/>
      <c r="I563" s="330"/>
    </row>
    <row r="564" spans="1:9" ht="12.75">
      <c r="A564" s="138">
        <v>4</v>
      </c>
      <c r="B564" s="137"/>
      <c r="C564" s="329"/>
      <c r="D564" s="329"/>
      <c r="E564" s="329"/>
      <c r="F564" s="329"/>
      <c r="G564" s="329"/>
      <c r="H564" s="329"/>
      <c r="I564" s="330"/>
    </row>
    <row r="565" spans="1:9" ht="12.75">
      <c r="A565" s="138">
        <v>5</v>
      </c>
      <c r="B565" s="137"/>
      <c r="C565" s="329"/>
      <c r="D565" s="329"/>
      <c r="E565" s="329"/>
      <c r="F565" s="329"/>
      <c r="G565" s="329"/>
      <c r="H565" s="329"/>
      <c r="I565" s="330"/>
    </row>
    <row r="566" spans="1:9" ht="12.75">
      <c r="A566" s="138">
        <v>6</v>
      </c>
      <c r="B566" s="137"/>
      <c r="C566" s="329"/>
      <c r="D566" s="329"/>
      <c r="E566" s="329"/>
      <c r="F566" s="329"/>
      <c r="G566" s="329"/>
      <c r="H566" s="329"/>
      <c r="I566" s="330"/>
    </row>
    <row r="567" spans="1:9" ht="13.5" thickBot="1">
      <c r="A567" s="331" t="s">
        <v>87</v>
      </c>
      <c r="B567" s="332"/>
      <c r="C567" s="332"/>
      <c r="D567" s="86"/>
      <c r="E567" s="86"/>
      <c r="F567" s="332" t="str">
        <f>VLOOKUP(J558,мандатка!$B:$N,8,FALSE)</f>
        <v>Лукіянчук Д. О.</v>
      </c>
      <c r="G567" s="332"/>
      <c r="H567" s="332"/>
      <c r="I567" s="333"/>
    </row>
    <row r="568" spans="1:9" ht="12.75">
      <c r="A568" s="310" t="s">
        <v>85</v>
      </c>
      <c r="B568" s="334"/>
      <c r="C568" s="334"/>
      <c r="D568" s="334"/>
      <c r="E568" s="334"/>
      <c r="F568" s="334"/>
      <c r="G568" s="334"/>
      <c r="H568" s="334"/>
      <c r="I568" s="311"/>
    </row>
    <row r="569" spans="1:10" ht="20.25">
      <c r="A569" s="326" t="s">
        <v>86</v>
      </c>
      <c r="B569" s="327"/>
      <c r="C569" s="335" t="str">
        <f>VLOOKUP(J569,мандатка!$B:$N,3,FALSE)</f>
        <v>ДАІ Побузький ЦДЮТ</v>
      </c>
      <c r="D569" s="335"/>
      <c r="E569" s="335"/>
      <c r="F569" s="335"/>
      <c r="G569" s="335"/>
      <c r="H569" s="335"/>
      <c r="I569" s="336"/>
      <c r="J569">
        <v>190</v>
      </c>
    </row>
    <row r="570" spans="1:9" ht="12.75">
      <c r="A570" s="326" t="s">
        <v>88</v>
      </c>
      <c r="B570" s="327"/>
      <c r="C570" s="327"/>
      <c r="D570" s="327"/>
      <c r="E570" s="327"/>
      <c r="F570" s="327"/>
      <c r="G570" s="327"/>
      <c r="H570" s="327"/>
      <c r="I570" s="328"/>
    </row>
    <row r="571" spans="1:9" ht="26.25">
      <c r="A571" s="138" t="s">
        <v>1</v>
      </c>
      <c r="B571" s="137" t="s">
        <v>12</v>
      </c>
      <c r="C571" s="329" t="s">
        <v>4</v>
      </c>
      <c r="D571" s="329"/>
      <c r="E571" s="329"/>
      <c r="F571" s="329"/>
      <c r="G571" s="329"/>
      <c r="H571" s="329"/>
      <c r="I571" s="330"/>
    </row>
    <row r="572" spans="1:9" ht="12.75">
      <c r="A572" s="138">
        <v>1</v>
      </c>
      <c r="B572" s="137"/>
      <c r="C572" s="329"/>
      <c r="D572" s="329"/>
      <c r="E572" s="329"/>
      <c r="F572" s="329"/>
      <c r="G572" s="329"/>
      <c r="H572" s="329"/>
      <c r="I572" s="330"/>
    </row>
    <row r="573" spans="1:9" ht="12.75">
      <c r="A573" s="138">
        <v>2</v>
      </c>
      <c r="B573" s="137"/>
      <c r="C573" s="329"/>
      <c r="D573" s="329"/>
      <c r="E573" s="329"/>
      <c r="F573" s="329"/>
      <c r="G573" s="329"/>
      <c r="H573" s="329"/>
      <c r="I573" s="330"/>
    </row>
    <row r="574" spans="1:9" ht="12.75">
      <c r="A574" s="138">
        <v>3</v>
      </c>
      <c r="B574" s="137"/>
      <c r="C574" s="329"/>
      <c r="D574" s="329"/>
      <c r="E574" s="329"/>
      <c r="F574" s="329"/>
      <c r="G574" s="329"/>
      <c r="H574" s="329"/>
      <c r="I574" s="330"/>
    </row>
    <row r="575" spans="1:9" ht="12.75">
      <c r="A575" s="138">
        <v>4</v>
      </c>
      <c r="B575" s="137"/>
      <c r="C575" s="329"/>
      <c r="D575" s="329"/>
      <c r="E575" s="329"/>
      <c r="F575" s="329"/>
      <c r="G575" s="329"/>
      <c r="H575" s="329"/>
      <c r="I575" s="330"/>
    </row>
    <row r="576" spans="1:9" ht="12.75">
      <c r="A576" s="138">
        <v>5</v>
      </c>
      <c r="B576" s="137"/>
      <c r="C576" s="329"/>
      <c r="D576" s="329"/>
      <c r="E576" s="329"/>
      <c r="F576" s="329"/>
      <c r="G576" s="329"/>
      <c r="H576" s="329"/>
      <c r="I576" s="330"/>
    </row>
    <row r="577" spans="1:9" ht="12.75">
      <c r="A577" s="138">
        <v>6</v>
      </c>
      <c r="B577" s="137"/>
      <c r="C577" s="329"/>
      <c r="D577" s="329"/>
      <c r="E577" s="329"/>
      <c r="F577" s="329"/>
      <c r="G577" s="329"/>
      <c r="H577" s="329"/>
      <c r="I577" s="330"/>
    </row>
    <row r="578" spans="1:9" ht="12.75">
      <c r="A578" s="138">
        <v>7</v>
      </c>
      <c r="B578" s="137"/>
      <c r="C578" s="329"/>
      <c r="D578" s="329"/>
      <c r="E578" s="329"/>
      <c r="F578" s="329"/>
      <c r="G578" s="329"/>
      <c r="H578" s="329"/>
      <c r="I578" s="330"/>
    </row>
    <row r="579" spans="1:9" ht="12.75">
      <c r="A579" s="138">
        <v>8</v>
      </c>
      <c r="B579" s="137"/>
      <c r="C579" s="329"/>
      <c r="D579" s="329"/>
      <c r="E579" s="329"/>
      <c r="F579" s="329"/>
      <c r="G579" s="329"/>
      <c r="H579" s="329"/>
      <c r="I579" s="330"/>
    </row>
    <row r="580" spans="1:9" ht="13.5" thickBot="1">
      <c r="A580" s="331" t="s">
        <v>87</v>
      </c>
      <c r="B580" s="332"/>
      <c r="C580" s="332"/>
      <c r="D580" s="86"/>
      <c r="E580" s="86"/>
      <c r="F580" s="332" t="str">
        <f>VLOOKUP(J569,мандатка!$B:$N,8,FALSE)</f>
        <v>Дудкін А.</v>
      </c>
      <c r="G580" s="332"/>
      <c r="H580" s="332"/>
      <c r="I580" s="333"/>
    </row>
    <row r="581" spans="1:9" ht="13.5" thickBot="1">
      <c r="A581" s="106"/>
      <c r="B581" s="106"/>
      <c r="C581" s="106"/>
      <c r="D581" s="13"/>
      <c r="E581" s="13"/>
      <c r="F581" s="106"/>
      <c r="G581" s="106"/>
      <c r="H581" s="106"/>
      <c r="I581" s="106"/>
    </row>
    <row r="582" spans="1:9" ht="12.75">
      <c r="A582" s="310" t="s">
        <v>85</v>
      </c>
      <c r="B582" s="334"/>
      <c r="C582" s="334"/>
      <c r="D582" s="334"/>
      <c r="E582" s="334"/>
      <c r="F582" s="334"/>
      <c r="G582" s="334"/>
      <c r="H582" s="334"/>
      <c r="I582" s="311"/>
    </row>
    <row r="583" spans="1:10" ht="20.25">
      <c r="A583" s="326" t="s">
        <v>86</v>
      </c>
      <c r="B583" s="327"/>
      <c r="C583" s="335" t="str">
        <f>VLOOKUP(J583,мандатка!$B:$N,3,FALSE)</f>
        <v>ДАІ Побузький ЦДЮТ</v>
      </c>
      <c r="D583" s="335"/>
      <c r="E583" s="335"/>
      <c r="F583" s="335"/>
      <c r="G583" s="335"/>
      <c r="H583" s="335"/>
      <c r="I583" s="336"/>
      <c r="J583">
        <v>190</v>
      </c>
    </row>
    <row r="584" spans="1:9" ht="12.75">
      <c r="A584" s="326" t="s">
        <v>89</v>
      </c>
      <c r="B584" s="327"/>
      <c r="C584" s="327"/>
      <c r="D584" s="327"/>
      <c r="E584" s="327"/>
      <c r="F584" s="327"/>
      <c r="G584" s="327"/>
      <c r="H584" s="327"/>
      <c r="I584" s="328"/>
    </row>
    <row r="585" spans="1:9" ht="26.25">
      <c r="A585" s="138" t="s">
        <v>1</v>
      </c>
      <c r="B585" s="137" t="s">
        <v>12</v>
      </c>
      <c r="C585" s="329" t="s">
        <v>4</v>
      </c>
      <c r="D585" s="329"/>
      <c r="E585" s="329"/>
      <c r="F585" s="329"/>
      <c r="G585" s="329"/>
      <c r="H585" s="329"/>
      <c r="I585" s="330"/>
    </row>
    <row r="586" spans="1:9" ht="12.75">
      <c r="A586" s="138">
        <v>1</v>
      </c>
      <c r="B586" s="137"/>
      <c r="C586" s="329"/>
      <c r="D586" s="329"/>
      <c r="E586" s="329"/>
      <c r="F586" s="329"/>
      <c r="G586" s="329"/>
      <c r="H586" s="329"/>
      <c r="I586" s="330"/>
    </row>
    <row r="587" spans="1:9" ht="12.75">
      <c r="A587" s="138">
        <v>2</v>
      </c>
      <c r="B587" s="137"/>
      <c r="C587" s="329"/>
      <c r="D587" s="329"/>
      <c r="E587" s="329"/>
      <c r="F587" s="329"/>
      <c r="G587" s="329"/>
      <c r="H587" s="329"/>
      <c r="I587" s="330"/>
    </row>
    <row r="588" spans="1:9" ht="12.75">
      <c r="A588" s="138">
        <v>1</v>
      </c>
      <c r="B588" s="137"/>
      <c r="C588" s="329"/>
      <c r="D588" s="329"/>
      <c r="E588" s="329"/>
      <c r="F588" s="329"/>
      <c r="G588" s="329"/>
      <c r="H588" s="329"/>
      <c r="I588" s="330"/>
    </row>
    <row r="589" spans="1:9" ht="12.75">
      <c r="A589" s="138">
        <v>2</v>
      </c>
      <c r="B589" s="137"/>
      <c r="C589" s="329"/>
      <c r="D589" s="329"/>
      <c r="E589" s="329"/>
      <c r="F589" s="329"/>
      <c r="G589" s="329"/>
      <c r="H589" s="329"/>
      <c r="I589" s="330"/>
    </row>
    <row r="590" spans="1:9" ht="12.75">
      <c r="A590" s="138">
        <v>1</v>
      </c>
      <c r="B590" s="137"/>
      <c r="C590" s="329"/>
      <c r="D590" s="329"/>
      <c r="E590" s="329"/>
      <c r="F590" s="329"/>
      <c r="G590" s="329"/>
      <c r="H590" s="329"/>
      <c r="I590" s="330"/>
    </row>
    <row r="591" spans="1:9" ht="12.75">
      <c r="A591" s="138">
        <v>2</v>
      </c>
      <c r="B591" s="137"/>
      <c r="C591" s="329"/>
      <c r="D591" s="329"/>
      <c r="E591" s="329"/>
      <c r="F591" s="329"/>
      <c r="G591" s="329"/>
      <c r="H591" s="329"/>
      <c r="I591" s="330"/>
    </row>
    <row r="592" spans="1:9" ht="12.75">
      <c r="A592" s="138">
        <v>1</v>
      </c>
      <c r="B592" s="137"/>
      <c r="C592" s="329"/>
      <c r="D592" s="329"/>
      <c r="E592" s="329"/>
      <c r="F592" s="329"/>
      <c r="G592" s="329"/>
      <c r="H592" s="329"/>
      <c r="I592" s="330"/>
    </row>
    <row r="593" spans="1:9" ht="12.75">
      <c r="A593" s="138">
        <v>2</v>
      </c>
      <c r="B593" s="137"/>
      <c r="C593" s="329"/>
      <c r="D593" s="329"/>
      <c r="E593" s="329"/>
      <c r="F593" s="329"/>
      <c r="G593" s="329"/>
      <c r="H593" s="329"/>
      <c r="I593" s="330"/>
    </row>
    <row r="594" spans="1:9" ht="13.5" thickBot="1">
      <c r="A594" s="331" t="s">
        <v>87</v>
      </c>
      <c r="B594" s="332"/>
      <c r="C594" s="332"/>
      <c r="D594" s="86"/>
      <c r="E594" s="86"/>
      <c r="F594" s="332" t="str">
        <f>VLOOKUP(J583,мандатка!$B:$N,8,FALSE)</f>
        <v>Дудкін А.</v>
      </c>
      <c r="G594" s="332"/>
      <c r="H594" s="332"/>
      <c r="I594" s="333"/>
    </row>
    <row r="595" spans="1:9" ht="13.5" thickBot="1">
      <c r="A595" s="106"/>
      <c r="B595" s="106"/>
      <c r="C595" s="106"/>
      <c r="D595" s="13"/>
      <c r="E595" s="13"/>
      <c r="F595" s="106"/>
      <c r="G595" s="106"/>
      <c r="H595" s="106"/>
      <c r="I595" s="106"/>
    </row>
    <row r="596" spans="1:9" ht="12.75">
      <c r="A596" s="310" t="s">
        <v>85</v>
      </c>
      <c r="B596" s="334"/>
      <c r="C596" s="334"/>
      <c r="D596" s="334"/>
      <c r="E596" s="334"/>
      <c r="F596" s="334"/>
      <c r="G596" s="334"/>
      <c r="H596" s="334"/>
      <c r="I596" s="311"/>
    </row>
    <row r="597" spans="1:10" ht="20.25">
      <c r="A597" s="326" t="s">
        <v>86</v>
      </c>
      <c r="B597" s="327"/>
      <c r="C597" s="335" t="str">
        <f>VLOOKUP(J597,мандатка!$B:$N,3,FALSE)</f>
        <v>ДАІ Побузький ЦДЮТ</v>
      </c>
      <c r="D597" s="335"/>
      <c r="E597" s="335"/>
      <c r="F597" s="335"/>
      <c r="G597" s="335"/>
      <c r="H597" s="335"/>
      <c r="I597" s="336"/>
      <c r="J597">
        <v>190</v>
      </c>
    </row>
    <row r="598" spans="1:9" ht="12.75">
      <c r="A598" s="326" t="s">
        <v>90</v>
      </c>
      <c r="B598" s="327"/>
      <c r="C598" s="327"/>
      <c r="D598" s="327"/>
      <c r="E598" s="327"/>
      <c r="F598" s="327"/>
      <c r="G598" s="327"/>
      <c r="H598" s="327"/>
      <c r="I598" s="328"/>
    </row>
    <row r="599" spans="1:9" ht="26.25">
      <c r="A599" s="138" t="s">
        <v>1</v>
      </c>
      <c r="B599" s="137" t="s">
        <v>12</v>
      </c>
      <c r="C599" s="329" t="s">
        <v>4</v>
      </c>
      <c r="D599" s="329"/>
      <c r="E599" s="329"/>
      <c r="F599" s="329"/>
      <c r="G599" s="329"/>
      <c r="H599" s="329"/>
      <c r="I599" s="330"/>
    </row>
    <row r="600" spans="1:9" ht="12.75">
      <c r="A600" s="138">
        <v>1</v>
      </c>
      <c r="B600" s="137"/>
      <c r="C600" s="329"/>
      <c r="D600" s="329"/>
      <c r="E600" s="329"/>
      <c r="F600" s="329"/>
      <c r="G600" s="329"/>
      <c r="H600" s="329"/>
      <c r="I600" s="330"/>
    </row>
    <row r="601" spans="1:9" ht="12.75">
      <c r="A601" s="138">
        <v>2</v>
      </c>
      <c r="B601" s="137"/>
      <c r="C601" s="329"/>
      <c r="D601" s="329"/>
      <c r="E601" s="329"/>
      <c r="F601" s="329"/>
      <c r="G601" s="329"/>
      <c r="H601" s="329"/>
      <c r="I601" s="330"/>
    </row>
    <row r="602" spans="1:9" ht="12.75">
      <c r="A602" s="138">
        <v>3</v>
      </c>
      <c r="B602" s="137"/>
      <c r="C602" s="329"/>
      <c r="D602" s="329"/>
      <c r="E602" s="329"/>
      <c r="F602" s="329"/>
      <c r="G602" s="329"/>
      <c r="H602" s="329"/>
      <c r="I602" s="330"/>
    </row>
    <row r="603" spans="1:9" ht="12.75">
      <c r="A603" s="138">
        <v>4</v>
      </c>
      <c r="B603" s="137"/>
      <c r="C603" s="329"/>
      <c r="D603" s="329"/>
      <c r="E603" s="329"/>
      <c r="F603" s="329"/>
      <c r="G603" s="329"/>
      <c r="H603" s="329"/>
      <c r="I603" s="330"/>
    </row>
    <row r="604" spans="1:9" ht="12.75">
      <c r="A604" s="138">
        <v>5</v>
      </c>
      <c r="B604" s="137"/>
      <c r="C604" s="329"/>
      <c r="D604" s="329"/>
      <c r="E604" s="329"/>
      <c r="F604" s="329"/>
      <c r="G604" s="329"/>
      <c r="H604" s="329"/>
      <c r="I604" s="330"/>
    </row>
    <row r="605" spans="1:9" ht="12.75">
      <c r="A605" s="138">
        <v>6</v>
      </c>
      <c r="B605" s="137"/>
      <c r="C605" s="329"/>
      <c r="D605" s="329"/>
      <c r="E605" s="329"/>
      <c r="F605" s="329"/>
      <c r="G605" s="329"/>
      <c r="H605" s="329"/>
      <c r="I605" s="330"/>
    </row>
    <row r="606" spans="1:9" ht="13.5" thickBot="1">
      <c r="A606" s="331" t="s">
        <v>87</v>
      </c>
      <c r="B606" s="332"/>
      <c r="C606" s="332"/>
      <c r="D606" s="86"/>
      <c r="E606" s="86"/>
      <c r="F606" s="332" t="str">
        <f>VLOOKUP(J597,мандатка!$B:$N,8,FALSE)</f>
        <v>Дудкін А.</v>
      </c>
      <c r="G606" s="332"/>
      <c r="H606" s="332"/>
      <c r="I606" s="333"/>
    </row>
    <row r="607" spans="1:9" ht="13.5" thickBot="1">
      <c r="A607" s="106"/>
      <c r="B607" s="106"/>
      <c r="C607" s="106"/>
      <c r="D607" s="13"/>
      <c r="E607" s="13"/>
      <c r="F607" s="106"/>
      <c r="G607" s="106"/>
      <c r="H607" s="106"/>
      <c r="I607" s="106"/>
    </row>
    <row r="608" spans="1:9" ht="12.75">
      <c r="A608" s="310" t="s">
        <v>85</v>
      </c>
      <c r="B608" s="334"/>
      <c r="C608" s="334"/>
      <c r="D608" s="334"/>
      <c r="E608" s="334"/>
      <c r="F608" s="334"/>
      <c r="G608" s="334"/>
      <c r="H608" s="334"/>
      <c r="I608" s="311"/>
    </row>
    <row r="609" spans="1:10" ht="20.25">
      <c r="A609" s="326" t="s">
        <v>86</v>
      </c>
      <c r="B609" s="327"/>
      <c r="C609" s="335" t="str">
        <f>VLOOKUP(J609,мандатка!$B:$N,3,FALSE)</f>
        <v>ДАІ Побузький ЦДЮТ</v>
      </c>
      <c r="D609" s="335"/>
      <c r="E609" s="335"/>
      <c r="F609" s="335"/>
      <c r="G609" s="335"/>
      <c r="H609" s="335"/>
      <c r="I609" s="336"/>
      <c r="J609">
        <v>190</v>
      </c>
    </row>
    <row r="610" spans="1:9" ht="12.75">
      <c r="A610" s="326" t="s">
        <v>91</v>
      </c>
      <c r="B610" s="327"/>
      <c r="C610" s="327"/>
      <c r="D610" s="327"/>
      <c r="E610" s="327"/>
      <c r="F610" s="327"/>
      <c r="G610" s="327"/>
      <c r="H610" s="327"/>
      <c r="I610" s="328"/>
    </row>
    <row r="611" spans="1:9" ht="26.25">
      <c r="A611" s="138" t="s">
        <v>1</v>
      </c>
      <c r="B611" s="137" t="s">
        <v>12</v>
      </c>
      <c r="C611" s="329" t="s">
        <v>4</v>
      </c>
      <c r="D611" s="329"/>
      <c r="E611" s="329"/>
      <c r="F611" s="329"/>
      <c r="G611" s="329"/>
      <c r="H611" s="329"/>
      <c r="I611" s="330"/>
    </row>
    <row r="612" spans="1:9" ht="12.75">
      <c r="A612" s="138">
        <v>1</v>
      </c>
      <c r="B612" s="137"/>
      <c r="C612" s="329"/>
      <c r="D612" s="329"/>
      <c r="E612" s="329"/>
      <c r="F612" s="329"/>
      <c r="G612" s="329"/>
      <c r="H612" s="329"/>
      <c r="I612" s="330"/>
    </row>
    <row r="613" spans="1:9" ht="12.75">
      <c r="A613" s="138">
        <v>2</v>
      </c>
      <c r="B613" s="137"/>
      <c r="C613" s="329"/>
      <c r="D613" s="329"/>
      <c r="E613" s="329"/>
      <c r="F613" s="329"/>
      <c r="G613" s="329"/>
      <c r="H613" s="329"/>
      <c r="I613" s="330"/>
    </row>
    <row r="614" spans="1:9" ht="12.75">
      <c r="A614" s="138">
        <v>3</v>
      </c>
      <c r="B614" s="137"/>
      <c r="C614" s="329"/>
      <c r="D614" s="329"/>
      <c r="E614" s="329"/>
      <c r="F614" s="329"/>
      <c r="G614" s="329"/>
      <c r="H614" s="329"/>
      <c r="I614" s="330"/>
    </row>
    <row r="615" spans="1:9" ht="12.75">
      <c r="A615" s="138">
        <v>4</v>
      </c>
      <c r="B615" s="137"/>
      <c r="C615" s="329"/>
      <c r="D615" s="329"/>
      <c r="E615" s="329"/>
      <c r="F615" s="329"/>
      <c r="G615" s="329"/>
      <c r="H615" s="329"/>
      <c r="I615" s="330"/>
    </row>
    <row r="616" spans="1:9" ht="12.75">
      <c r="A616" s="138">
        <v>5</v>
      </c>
      <c r="B616" s="137"/>
      <c r="C616" s="329"/>
      <c r="D616" s="329"/>
      <c r="E616" s="329"/>
      <c r="F616" s="329"/>
      <c r="G616" s="329"/>
      <c r="H616" s="329"/>
      <c r="I616" s="330"/>
    </row>
    <row r="617" spans="1:9" ht="12.75">
      <c r="A617" s="138">
        <v>6</v>
      </c>
      <c r="B617" s="137"/>
      <c r="C617" s="329"/>
      <c r="D617" s="329"/>
      <c r="E617" s="329"/>
      <c r="F617" s="329"/>
      <c r="G617" s="329"/>
      <c r="H617" s="329"/>
      <c r="I617" s="330"/>
    </row>
    <row r="618" spans="1:9" ht="13.5" thickBot="1">
      <c r="A618" s="331" t="s">
        <v>87</v>
      </c>
      <c r="B618" s="332"/>
      <c r="C618" s="332"/>
      <c r="D618" s="86"/>
      <c r="E618" s="86"/>
      <c r="F618" s="332" t="str">
        <f>VLOOKUP(J609,мандатка!$B:$N,8,FALSE)</f>
        <v>Дудкін А.</v>
      </c>
      <c r="G618" s="332"/>
      <c r="H618" s="332"/>
      <c r="I618" s="333"/>
    </row>
    <row r="619" spans="1:9" ht="13.5" thickBot="1">
      <c r="A619" s="106"/>
      <c r="B619" s="106"/>
      <c r="C619" s="106"/>
      <c r="D619" s="13"/>
      <c r="E619" s="13"/>
      <c r="F619" s="106"/>
      <c r="G619" s="106"/>
      <c r="H619" s="106"/>
      <c r="I619" s="106"/>
    </row>
    <row r="620" spans="1:9" ht="12.75">
      <c r="A620" s="310" t="s">
        <v>85</v>
      </c>
      <c r="B620" s="334"/>
      <c r="C620" s="334"/>
      <c r="D620" s="334"/>
      <c r="E620" s="334"/>
      <c r="F620" s="334"/>
      <c r="G620" s="334"/>
      <c r="H620" s="334"/>
      <c r="I620" s="311"/>
    </row>
    <row r="621" spans="1:10" ht="20.25">
      <c r="A621" s="326" t="s">
        <v>86</v>
      </c>
      <c r="B621" s="327"/>
      <c r="C621" s="335" t="str">
        <f>VLOOKUP(J621,мандатка!$B:$N,3,FALSE)</f>
        <v>ДАІ Побузький ЦДЮТ</v>
      </c>
      <c r="D621" s="335"/>
      <c r="E621" s="335"/>
      <c r="F621" s="335"/>
      <c r="G621" s="335"/>
      <c r="H621" s="335"/>
      <c r="I621" s="336"/>
      <c r="J621">
        <v>190</v>
      </c>
    </row>
    <row r="622" spans="1:9" ht="12.75">
      <c r="A622" s="326" t="s">
        <v>92</v>
      </c>
      <c r="B622" s="327"/>
      <c r="C622" s="327"/>
      <c r="D622" s="327"/>
      <c r="E622" s="327"/>
      <c r="F622" s="327"/>
      <c r="G622" s="327"/>
      <c r="H622" s="327"/>
      <c r="I622" s="328"/>
    </row>
    <row r="623" spans="1:9" ht="26.25">
      <c r="A623" s="87" t="s">
        <v>1</v>
      </c>
      <c r="B623" s="13" t="s">
        <v>12</v>
      </c>
      <c r="C623" s="327" t="s">
        <v>4</v>
      </c>
      <c r="D623" s="327"/>
      <c r="E623" s="327"/>
      <c r="F623" s="327"/>
      <c r="G623" s="327"/>
      <c r="H623" s="327"/>
      <c r="I623" s="328"/>
    </row>
    <row r="624" spans="1:9" ht="12.75">
      <c r="A624" s="138">
        <v>1</v>
      </c>
      <c r="B624" s="137"/>
      <c r="C624" s="329"/>
      <c r="D624" s="329"/>
      <c r="E624" s="329"/>
      <c r="F624" s="329"/>
      <c r="G624" s="329"/>
      <c r="H624" s="329"/>
      <c r="I624" s="330"/>
    </row>
    <row r="625" spans="1:9" ht="12.75">
      <c r="A625" s="138">
        <v>2</v>
      </c>
      <c r="B625" s="137"/>
      <c r="C625" s="329"/>
      <c r="D625" s="329"/>
      <c r="E625" s="329"/>
      <c r="F625" s="329"/>
      <c r="G625" s="329"/>
      <c r="H625" s="329"/>
      <c r="I625" s="330"/>
    </row>
    <row r="626" spans="1:9" ht="12.75">
      <c r="A626" s="138">
        <v>3</v>
      </c>
      <c r="B626" s="137"/>
      <c r="C626" s="329"/>
      <c r="D626" s="329"/>
      <c r="E626" s="329"/>
      <c r="F626" s="329"/>
      <c r="G626" s="329"/>
      <c r="H626" s="329"/>
      <c r="I626" s="330"/>
    </row>
    <row r="627" spans="1:9" ht="12.75">
      <c r="A627" s="138">
        <v>4</v>
      </c>
      <c r="B627" s="137"/>
      <c r="C627" s="329"/>
      <c r="D627" s="329"/>
      <c r="E627" s="329"/>
      <c r="F627" s="329"/>
      <c r="G627" s="329"/>
      <c r="H627" s="329"/>
      <c r="I627" s="330"/>
    </row>
    <row r="628" spans="1:9" ht="12.75">
      <c r="A628" s="138">
        <v>5</v>
      </c>
      <c r="B628" s="137"/>
      <c r="C628" s="329"/>
      <c r="D628" s="329"/>
      <c r="E628" s="329"/>
      <c r="F628" s="329"/>
      <c r="G628" s="329"/>
      <c r="H628" s="329"/>
      <c r="I628" s="330"/>
    </row>
    <row r="629" spans="1:9" ht="12.75">
      <c r="A629" s="138">
        <v>6</v>
      </c>
      <c r="B629" s="137"/>
      <c r="C629" s="329"/>
      <c r="D629" s="329"/>
      <c r="E629" s="329"/>
      <c r="F629" s="329"/>
      <c r="G629" s="329"/>
      <c r="H629" s="329"/>
      <c r="I629" s="330"/>
    </row>
    <row r="630" spans="1:9" ht="13.5" thickBot="1">
      <c r="A630" s="331" t="s">
        <v>87</v>
      </c>
      <c r="B630" s="332"/>
      <c r="C630" s="332"/>
      <c r="D630" s="86"/>
      <c r="E630" s="86"/>
      <c r="F630" s="332" t="str">
        <f>VLOOKUP(J621,мандатка!$B:$N,8,FALSE)</f>
        <v>Дудкін А.</v>
      </c>
      <c r="G630" s="332"/>
      <c r="H630" s="332"/>
      <c r="I630" s="333"/>
    </row>
    <row r="631" spans="1:9" ht="12.75">
      <c r="A631" s="310" t="s">
        <v>85</v>
      </c>
      <c r="B631" s="334"/>
      <c r="C631" s="334"/>
      <c r="D631" s="334"/>
      <c r="E631" s="334"/>
      <c r="F631" s="334"/>
      <c r="G631" s="334"/>
      <c r="H631" s="334"/>
      <c r="I631" s="311"/>
    </row>
    <row r="632" spans="1:10" ht="20.25">
      <c r="A632" s="326" t="s">
        <v>86</v>
      </c>
      <c r="B632" s="327"/>
      <c r="C632" s="335" t="str">
        <f>VLOOKUP(J632,мандатка!$B:$N,3,FALSE)</f>
        <v>Кіровоградська область</v>
      </c>
      <c r="D632" s="335"/>
      <c r="E632" s="335"/>
      <c r="F632" s="335"/>
      <c r="G632" s="335"/>
      <c r="H632" s="335"/>
      <c r="I632" s="336"/>
      <c r="J632">
        <v>200</v>
      </c>
    </row>
    <row r="633" spans="1:9" ht="12.75">
      <c r="A633" s="326" t="s">
        <v>88</v>
      </c>
      <c r="B633" s="327"/>
      <c r="C633" s="327"/>
      <c r="D633" s="327"/>
      <c r="E633" s="327"/>
      <c r="F633" s="327"/>
      <c r="G633" s="327"/>
      <c r="H633" s="327"/>
      <c r="I633" s="328"/>
    </row>
    <row r="634" spans="1:9" ht="26.25">
      <c r="A634" s="138" t="s">
        <v>1</v>
      </c>
      <c r="B634" s="137" t="s">
        <v>12</v>
      </c>
      <c r="C634" s="329" t="s">
        <v>4</v>
      </c>
      <c r="D634" s="329"/>
      <c r="E634" s="329"/>
      <c r="F634" s="329"/>
      <c r="G634" s="329"/>
      <c r="H634" s="329"/>
      <c r="I634" s="330"/>
    </row>
    <row r="635" spans="1:9" ht="12.75">
      <c r="A635" s="138">
        <v>1</v>
      </c>
      <c r="B635" s="137"/>
      <c r="C635" s="329"/>
      <c r="D635" s="329"/>
      <c r="E635" s="329"/>
      <c r="F635" s="329"/>
      <c r="G635" s="329"/>
      <c r="H635" s="329"/>
      <c r="I635" s="330"/>
    </row>
    <row r="636" spans="1:9" ht="12.75">
      <c r="A636" s="138">
        <v>2</v>
      </c>
      <c r="B636" s="137"/>
      <c r="C636" s="329"/>
      <c r="D636" s="329"/>
      <c r="E636" s="329"/>
      <c r="F636" s="329"/>
      <c r="G636" s="329"/>
      <c r="H636" s="329"/>
      <c r="I636" s="330"/>
    </row>
    <row r="637" spans="1:9" ht="12.75">
      <c r="A637" s="138">
        <v>3</v>
      </c>
      <c r="B637" s="137"/>
      <c r="C637" s="329"/>
      <c r="D637" s="329"/>
      <c r="E637" s="329"/>
      <c r="F637" s="329"/>
      <c r="G637" s="329"/>
      <c r="H637" s="329"/>
      <c r="I637" s="330"/>
    </row>
    <row r="638" spans="1:9" ht="12.75">
      <c r="A638" s="138">
        <v>4</v>
      </c>
      <c r="B638" s="137"/>
      <c r="C638" s="329"/>
      <c r="D638" s="329"/>
      <c r="E638" s="329"/>
      <c r="F638" s="329"/>
      <c r="G638" s="329"/>
      <c r="H638" s="329"/>
      <c r="I638" s="330"/>
    </row>
    <row r="639" spans="1:9" ht="12.75">
      <c r="A639" s="138">
        <v>5</v>
      </c>
      <c r="B639" s="137"/>
      <c r="C639" s="329"/>
      <c r="D639" s="329"/>
      <c r="E639" s="329"/>
      <c r="F639" s="329"/>
      <c r="G639" s="329"/>
      <c r="H639" s="329"/>
      <c r="I639" s="330"/>
    </row>
    <row r="640" spans="1:9" ht="12.75">
      <c r="A640" s="138">
        <v>6</v>
      </c>
      <c r="B640" s="137"/>
      <c r="C640" s="329"/>
      <c r="D640" s="329"/>
      <c r="E640" s="329"/>
      <c r="F640" s="329"/>
      <c r="G640" s="329"/>
      <c r="H640" s="329"/>
      <c r="I640" s="330"/>
    </row>
    <row r="641" spans="1:9" ht="12.75">
      <c r="A641" s="138">
        <v>7</v>
      </c>
      <c r="B641" s="137"/>
      <c r="C641" s="329"/>
      <c r="D641" s="329"/>
      <c r="E641" s="329"/>
      <c r="F641" s="329"/>
      <c r="G641" s="329"/>
      <c r="H641" s="329"/>
      <c r="I641" s="330"/>
    </row>
    <row r="642" spans="1:9" ht="12.75">
      <c r="A642" s="138">
        <v>8</v>
      </c>
      <c r="B642" s="137"/>
      <c r="C642" s="329"/>
      <c r="D642" s="329"/>
      <c r="E642" s="329"/>
      <c r="F642" s="329"/>
      <c r="G642" s="329"/>
      <c r="H642" s="329"/>
      <c r="I642" s="330"/>
    </row>
    <row r="643" spans="1:9" ht="13.5" thickBot="1">
      <c r="A643" s="331" t="s">
        <v>87</v>
      </c>
      <c r="B643" s="332"/>
      <c r="C643" s="332"/>
      <c r="D643" s="86"/>
      <c r="E643" s="86"/>
      <c r="F643" s="332" t="str">
        <f>VLOOKUP(J632,мандатка!$B:$N,8,FALSE)</f>
        <v>Колотуха О. В.</v>
      </c>
      <c r="G643" s="332"/>
      <c r="H643" s="332"/>
      <c r="I643" s="333"/>
    </row>
    <row r="644" spans="1:9" ht="13.5" thickBot="1">
      <c r="A644" s="106"/>
      <c r="B644" s="106"/>
      <c r="C644" s="106"/>
      <c r="D644" s="13"/>
      <c r="E644" s="13"/>
      <c r="F644" s="106"/>
      <c r="G644" s="106"/>
      <c r="H644" s="106"/>
      <c r="I644" s="106"/>
    </row>
    <row r="645" spans="1:9" ht="12.75">
      <c r="A645" s="310" t="s">
        <v>85</v>
      </c>
      <c r="B645" s="334"/>
      <c r="C645" s="334"/>
      <c r="D645" s="334"/>
      <c r="E645" s="334"/>
      <c r="F645" s="334"/>
      <c r="G645" s="334"/>
      <c r="H645" s="334"/>
      <c r="I645" s="311"/>
    </row>
    <row r="646" spans="1:10" ht="20.25">
      <c r="A646" s="326" t="s">
        <v>86</v>
      </c>
      <c r="B646" s="327"/>
      <c r="C646" s="335" t="str">
        <f>VLOOKUP(J646,мандатка!$B:$N,3,FALSE)</f>
        <v>Кіровоградська область</v>
      </c>
      <c r="D646" s="335"/>
      <c r="E646" s="335"/>
      <c r="F646" s="335"/>
      <c r="G646" s="335"/>
      <c r="H646" s="335"/>
      <c r="I646" s="336"/>
      <c r="J646">
        <v>200</v>
      </c>
    </row>
    <row r="647" spans="1:9" ht="12.75">
      <c r="A647" s="326" t="s">
        <v>89</v>
      </c>
      <c r="B647" s="327"/>
      <c r="C647" s="327"/>
      <c r="D647" s="327"/>
      <c r="E647" s="327"/>
      <c r="F647" s="327"/>
      <c r="G647" s="327"/>
      <c r="H647" s="327"/>
      <c r="I647" s="328"/>
    </row>
    <row r="648" spans="1:9" ht="26.25">
      <c r="A648" s="138" t="s">
        <v>1</v>
      </c>
      <c r="B648" s="137" t="s">
        <v>12</v>
      </c>
      <c r="C648" s="329" t="s">
        <v>4</v>
      </c>
      <c r="D648" s="329"/>
      <c r="E648" s="329"/>
      <c r="F648" s="329"/>
      <c r="G648" s="329"/>
      <c r="H648" s="329"/>
      <c r="I648" s="330"/>
    </row>
    <row r="649" spans="1:9" ht="12.75">
      <c r="A649" s="138">
        <v>1</v>
      </c>
      <c r="B649" s="137"/>
      <c r="C649" s="329"/>
      <c r="D649" s="329"/>
      <c r="E649" s="329"/>
      <c r="F649" s="329"/>
      <c r="G649" s="329"/>
      <c r="H649" s="329"/>
      <c r="I649" s="330"/>
    </row>
    <row r="650" spans="1:9" ht="12.75">
      <c r="A650" s="138">
        <v>2</v>
      </c>
      <c r="B650" s="137"/>
      <c r="C650" s="329"/>
      <c r="D650" s="329"/>
      <c r="E650" s="329"/>
      <c r="F650" s="329"/>
      <c r="G650" s="329"/>
      <c r="H650" s="329"/>
      <c r="I650" s="330"/>
    </row>
    <row r="651" spans="1:9" ht="12.75">
      <c r="A651" s="138">
        <v>1</v>
      </c>
      <c r="B651" s="137"/>
      <c r="C651" s="329"/>
      <c r="D651" s="329"/>
      <c r="E651" s="329"/>
      <c r="F651" s="329"/>
      <c r="G651" s="329"/>
      <c r="H651" s="329"/>
      <c r="I651" s="330"/>
    </row>
    <row r="652" spans="1:9" ht="12.75">
      <c r="A652" s="138">
        <v>2</v>
      </c>
      <c r="B652" s="137"/>
      <c r="C652" s="329"/>
      <c r="D652" s="329"/>
      <c r="E652" s="329"/>
      <c r="F652" s="329"/>
      <c r="G652" s="329"/>
      <c r="H652" s="329"/>
      <c r="I652" s="330"/>
    </row>
    <row r="653" spans="1:9" ht="12.75">
      <c r="A653" s="138">
        <v>1</v>
      </c>
      <c r="B653" s="137"/>
      <c r="C653" s="329"/>
      <c r="D653" s="329"/>
      <c r="E653" s="329"/>
      <c r="F653" s="329"/>
      <c r="G653" s="329"/>
      <c r="H653" s="329"/>
      <c r="I653" s="330"/>
    </row>
    <row r="654" spans="1:9" ht="12.75">
      <c r="A654" s="138">
        <v>2</v>
      </c>
      <c r="B654" s="137"/>
      <c r="C654" s="329"/>
      <c r="D654" s="329"/>
      <c r="E654" s="329"/>
      <c r="F654" s="329"/>
      <c r="G654" s="329"/>
      <c r="H654" s="329"/>
      <c r="I654" s="330"/>
    </row>
    <row r="655" spans="1:9" ht="12.75">
      <c r="A655" s="138">
        <v>1</v>
      </c>
      <c r="B655" s="137"/>
      <c r="C655" s="329"/>
      <c r="D655" s="329"/>
      <c r="E655" s="329"/>
      <c r="F655" s="329"/>
      <c r="G655" s="329"/>
      <c r="H655" s="329"/>
      <c r="I655" s="330"/>
    </row>
    <row r="656" spans="1:9" ht="12.75">
      <c r="A656" s="138">
        <v>2</v>
      </c>
      <c r="B656" s="137"/>
      <c r="C656" s="329"/>
      <c r="D656" s="329"/>
      <c r="E656" s="329"/>
      <c r="F656" s="329"/>
      <c r="G656" s="329"/>
      <c r="H656" s="329"/>
      <c r="I656" s="330"/>
    </row>
    <row r="657" spans="1:9" ht="13.5" thickBot="1">
      <c r="A657" s="331" t="s">
        <v>87</v>
      </c>
      <c r="B657" s="332"/>
      <c r="C657" s="332"/>
      <c r="D657" s="86"/>
      <c r="E657" s="86"/>
      <c r="F657" s="332" t="str">
        <f>VLOOKUP(J646,мандатка!$B:$N,8,FALSE)</f>
        <v>Колотуха О. В.</v>
      </c>
      <c r="G657" s="332"/>
      <c r="H657" s="332"/>
      <c r="I657" s="333"/>
    </row>
    <row r="658" spans="1:9" ht="13.5" thickBot="1">
      <c r="A658" s="106"/>
      <c r="B658" s="106"/>
      <c r="C658" s="106"/>
      <c r="D658" s="13"/>
      <c r="E658" s="13"/>
      <c r="F658" s="106"/>
      <c r="G658" s="106"/>
      <c r="H658" s="106"/>
      <c r="I658" s="106"/>
    </row>
    <row r="659" spans="1:9" ht="12.75">
      <c r="A659" s="310" t="s">
        <v>85</v>
      </c>
      <c r="B659" s="334"/>
      <c r="C659" s="334"/>
      <c r="D659" s="334"/>
      <c r="E659" s="334"/>
      <c r="F659" s="334"/>
      <c r="G659" s="334"/>
      <c r="H659" s="334"/>
      <c r="I659" s="311"/>
    </row>
    <row r="660" spans="1:10" ht="20.25">
      <c r="A660" s="326" t="s">
        <v>86</v>
      </c>
      <c r="B660" s="327"/>
      <c r="C660" s="335" t="str">
        <f>VLOOKUP(J660,мандатка!$B:$N,3,FALSE)</f>
        <v>Кіровоградська область</v>
      </c>
      <c r="D660" s="335"/>
      <c r="E660" s="335"/>
      <c r="F660" s="335"/>
      <c r="G660" s="335"/>
      <c r="H660" s="335"/>
      <c r="I660" s="336"/>
      <c r="J660">
        <v>200</v>
      </c>
    </row>
    <row r="661" spans="1:9" ht="12.75">
      <c r="A661" s="326" t="s">
        <v>90</v>
      </c>
      <c r="B661" s="327"/>
      <c r="C661" s="327"/>
      <c r="D661" s="327"/>
      <c r="E661" s="327"/>
      <c r="F661" s="327"/>
      <c r="G661" s="327"/>
      <c r="H661" s="327"/>
      <c r="I661" s="328"/>
    </row>
    <row r="662" spans="1:9" ht="26.25">
      <c r="A662" s="138" t="s">
        <v>1</v>
      </c>
      <c r="B662" s="137" t="s">
        <v>12</v>
      </c>
      <c r="C662" s="329" t="s">
        <v>4</v>
      </c>
      <c r="D662" s="329"/>
      <c r="E662" s="329"/>
      <c r="F662" s="329"/>
      <c r="G662" s="329"/>
      <c r="H662" s="329"/>
      <c r="I662" s="330"/>
    </row>
    <row r="663" spans="1:9" ht="12.75">
      <c r="A663" s="138">
        <v>1</v>
      </c>
      <c r="B663" s="137"/>
      <c r="C663" s="329"/>
      <c r="D663" s="329"/>
      <c r="E663" s="329"/>
      <c r="F663" s="329"/>
      <c r="G663" s="329"/>
      <c r="H663" s="329"/>
      <c r="I663" s="330"/>
    </row>
    <row r="664" spans="1:9" ht="12.75">
      <c r="A664" s="138">
        <v>2</v>
      </c>
      <c r="B664" s="137"/>
      <c r="C664" s="329"/>
      <c r="D664" s="329"/>
      <c r="E664" s="329"/>
      <c r="F664" s="329"/>
      <c r="G664" s="329"/>
      <c r="H664" s="329"/>
      <c r="I664" s="330"/>
    </row>
    <row r="665" spans="1:9" ht="12.75">
      <c r="A665" s="138">
        <v>3</v>
      </c>
      <c r="B665" s="137"/>
      <c r="C665" s="329"/>
      <c r="D665" s="329"/>
      <c r="E665" s="329"/>
      <c r="F665" s="329"/>
      <c r="G665" s="329"/>
      <c r="H665" s="329"/>
      <c r="I665" s="330"/>
    </row>
    <row r="666" spans="1:9" ht="12.75">
      <c r="A666" s="138">
        <v>4</v>
      </c>
      <c r="B666" s="137"/>
      <c r="C666" s="329"/>
      <c r="D666" s="329"/>
      <c r="E666" s="329"/>
      <c r="F666" s="329"/>
      <c r="G666" s="329"/>
      <c r="H666" s="329"/>
      <c r="I666" s="330"/>
    </row>
    <row r="667" spans="1:9" ht="12.75">
      <c r="A667" s="138">
        <v>5</v>
      </c>
      <c r="B667" s="137"/>
      <c r="C667" s="329"/>
      <c r="D667" s="329"/>
      <c r="E667" s="329"/>
      <c r="F667" s="329"/>
      <c r="G667" s="329"/>
      <c r="H667" s="329"/>
      <c r="I667" s="330"/>
    </row>
    <row r="668" spans="1:9" ht="12.75">
      <c r="A668" s="138">
        <v>6</v>
      </c>
      <c r="B668" s="137"/>
      <c r="C668" s="329"/>
      <c r="D668" s="329"/>
      <c r="E668" s="329"/>
      <c r="F668" s="329"/>
      <c r="G668" s="329"/>
      <c r="H668" s="329"/>
      <c r="I668" s="330"/>
    </row>
    <row r="669" spans="1:9" ht="13.5" thickBot="1">
      <c r="A669" s="331" t="s">
        <v>87</v>
      </c>
      <c r="B669" s="332"/>
      <c r="C669" s="332"/>
      <c r="D669" s="86"/>
      <c r="E669" s="86"/>
      <c r="F669" s="332" t="str">
        <f>VLOOKUP(J660,мандатка!$B:$N,8,FALSE)</f>
        <v>Колотуха О. В.</v>
      </c>
      <c r="G669" s="332"/>
      <c r="H669" s="332"/>
      <c r="I669" s="333"/>
    </row>
    <row r="670" spans="1:9" ht="13.5" thickBot="1">
      <c r="A670" s="106"/>
      <c r="B670" s="106"/>
      <c r="C670" s="106"/>
      <c r="D670" s="13"/>
      <c r="E670" s="13"/>
      <c r="F670" s="106"/>
      <c r="G670" s="106"/>
      <c r="H670" s="106"/>
      <c r="I670" s="106"/>
    </row>
    <row r="671" spans="1:9" ht="12.75">
      <c r="A671" s="310" t="s">
        <v>85</v>
      </c>
      <c r="B671" s="334"/>
      <c r="C671" s="334"/>
      <c r="D671" s="334"/>
      <c r="E671" s="334"/>
      <c r="F671" s="334"/>
      <c r="G671" s="334"/>
      <c r="H671" s="334"/>
      <c r="I671" s="311"/>
    </row>
    <row r="672" spans="1:10" ht="20.25">
      <c r="A672" s="326" t="s">
        <v>86</v>
      </c>
      <c r="B672" s="327"/>
      <c r="C672" s="335" t="str">
        <f>VLOOKUP(J672,мандатка!$B:$N,3,FALSE)</f>
        <v>Кіровоградська область</v>
      </c>
      <c r="D672" s="335"/>
      <c r="E672" s="335"/>
      <c r="F672" s="335"/>
      <c r="G672" s="335"/>
      <c r="H672" s="335"/>
      <c r="I672" s="336"/>
      <c r="J672">
        <v>200</v>
      </c>
    </row>
    <row r="673" spans="1:9" ht="12.75">
      <c r="A673" s="326" t="s">
        <v>91</v>
      </c>
      <c r="B673" s="327"/>
      <c r="C673" s="327"/>
      <c r="D673" s="327"/>
      <c r="E673" s="327"/>
      <c r="F673" s="327"/>
      <c r="G673" s="327"/>
      <c r="H673" s="327"/>
      <c r="I673" s="328"/>
    </row>
    <row r="674" spans="1:9" ht="26.25">
      <c r="A674" s="138" t="s">
        <v>1</v>
      </c>
      <c r="B674" s="137" t="s">
        <v>12</v>
      </c>
      <c r="C674" s="329" t="s">
        <v>4</v>
      </c>
      <c r="D674" s="329"/>
      <c r="E674" s="329"/>
      <c r="F674" s="329"/>
      <c r="G674" s="329"/>
      <c r="H674" s="329"/>
      <c r="I674" s="330"/>
    </row>
    <row r="675" spans="1:9" ht="12.75">
      <c r="A675" s="138">
        <v>1</v>
      </c>
      <c r="B675" s="137"/>
      <c r="C675" s="329"/>
      <c r="D675" s="329"/>
      <c r="E675" s="329"/>
      <c r="F675" s="329"/>
      <c r="G675" s="329"/>
      <c r="H675" s="329"/>
      <c r="I675" s="330"/>
    </row>
    <row r="676" spans="1:9" ht="12.75">
      <c r="A676" s="138">
        <v>2</v>
      </c>
      <c r="B676" s="137"/>
      <c r="C676" s="329"/>
      <c r="D676" s="329"/>
      <c r="E676" s="329"/>
      <c r="F676" s="329"/>
      <c r="G676" s="329"/>
      <c r="H676" s="329"/>
      <c r="I676" s="330"/>
    </row>
    <row r="677" spans="1:9" ht="12.75">
      <c r="A677" s="138">
        <v>3</v>
      </c>
      <c r="B677" s="137"/>
      <c r="C677" s="329"/>
      <c r="D677" s="329"/>
      <c r="E677" s="329"/>
      <c r="F677" s="329"/>
      <c r="G677" s="329"/>
      <c r="H677" s="329"/>
      <c r="I677" s="330"/>
    </row>
    <row r="678" spans="1:9" ht="12.75">
      <c r="A678" s="138">
        <v>4</v>
      </c>
      <c r="B678" s="137"/>
      <c r="C678" s="329"/>
      <c r="D678" s="329"/>
      <c r="E678" s="329"/>
      <c r="F678" s="329"/>
      <c r="G678" s="329"/>
      <c r="H678" s="329"/>
      <c r="I678" s="330"/>
    </row>
    <row r="679" spans="1:9" ht="12.75">
      <c r="A679" s="138">
        <v>5</v>
      </c>
      <c r="B679" s="137"/>
      <c r="C679" s="329"/>
      <c r="D679" s="329"/>
      <c r="E679" s="329"/>
      <c r="F679" s="329"/>
      <c r="G679" s="329"/>
      <c r="H679" s="329"/>
      <c r="I679" s="330"/>
    </row>
    <row r="680" spans="1:9" ht="12.75">
      <c r="A680" s="138">
        <v>6</v>
      </c>
      <c r="B680" s="137"/>
      <c r="C680" s="329"/>
      <c r="D680" s="329"/>
      <c r="E680" s="329"/>
      <c r="F680" s="329"/>
      <c r="G680" s="329"/>
      <c r="H680" s="329"/>
      <c r="I680" s="330"/>
    </row>
    <row r="681" spans="1:9" ht="13.5" thickBot="1">
      <c r="A681" s="331" t="s">
        <v>87</v>
      </c>
      <c r="B681" s="332"/>
      <c r="C681" s="332"/>
      <c r="D681" s="86"/>
      <c r="E681" s="86"/>
      <c r="F681" s="332" t="str">
        <f>VLOOKUP(J672,мандатка!$B:$N,8,FALSE)</f>
        <v>Колотуха О. В.</v>
      </c>
      <c r="G681" s="332"/>
      <c r="H681" s="332"/>
      <c r="I681" s="333"/>
    </row>
    <row r="682" spans="1:9" ht="13.5" thickBot="1">
      <c r="A682" s="106"/>
      <c r="B682" s="106"/>
      <c r="C682" s="106"/>
      <c r="D682" s="13"/>
      <c r="E682" s="13"/>
      <c r="F682" s="106"/>
      <c r="G682" s="106"/>
      <c r="H682" s="106"/>
      <c r="I682" s="106"/>
    </row>
    <row r="683" spans="1:9" ht="12.75">
      <c r="A683" s="310" t="s">
        <v>85</v>
      </c>
      <c r="B683" s="334"/>
      <c r="C683" s="334"/>
      <c r="D683" s="334"/>
      <c r="E683" s="334"/>
      <c r="F683" s="334"/>
      <c r="G683" s="334"/>
      <c r="H683" s="334"/>
      <c r="I683" s="311"/>
    </row>
    <row r="684" spans="1:10" ht="20.25">
      <c r="A684" s="326" t="s">
        <v>86</v>
      </c>
      <c r="B684" s="327"/>
      <c r="C684" s="335" t="str">
        <f>VLOOKUP(J684,мандатка!$B:$N,3,FALSE)</f>
        <v>Кіровоградська область</v>
      </c>
      <c r="D684" s="335"/>
      <c r="E684" s="335"/>
      <c r="F684" s="335"/>
      <c r="G684" s="335"/>
      <c r="H684" s="335"/>
      <c r="I684" s="336"/>
      <c r="J684">
        <v>200</v>
      </c>
    </row>
    <row r="685" spans="1:9" ht="12.75">
      <c r="A685" s="326" t="s">
        <v>92</v>
      </c>
      <c r="B685" s="327"/>
      <c r="C685" s="327"/>
      <c r="D685" s="327"/>
      <c r="E685" s="327"/>
      <c r="F685" s="327"/>
      <c r="G685" s="327"/>
      <c r="H685" s="327"/>
      <c r="I685" s="328"/>
    </row>
    <row r="686" spans="1:9" ht="26.25">
      <c r="A686" s="87" t="s">
        <v>1</v>
      </c>
      <c r="B686" s="13" t="s">
        <v>12</v>
      </c>
      <c r="C686" s="327" t="s">
        <v>4</v>
      </c>
      <c r="D686" s="327"/>
      <c r="E686" s="327"/>
      <c r="F686" s="327"/>
      <c r="G686" s="327"/>
      <c r="H686" s="327"/>
      <c r="I686" s="328"/>
    </row>
    <row r="687" spans="1:9" ht="12.75">
      <c r="A687" s="138">
        <v>1</v>
      </c>
      <c r="B687" s="137"/>
      <c r="C687" s="329"/>
      <c r="D687" s="329"/>
      <c r="E687" s="329"/>
      <c r="F687" s="329"/>
      <c r="G687" s="329"/>
      <c r="H687" s="329"/>
      <c r="I687" s="330"/>
    </row>
    <row r="688" spans="1:9" ht="12.75">
      <c r="A688" s="138">
        <v>2</v>
      </c>
      <c r="B688" s="137"/>
      <c r="C688" s="329"/>
      <c r="D688" s="329"/>
      <c r="E688" s="329"/>
      <c r="F688" s="329"/>
      <c r="G688" s="329"/>
      <c r="H688" s="329"/>
      <c r="I688" s="330"/>
    </row>
    <row r="689" spans="1:9" ht="12.75">
      <c r="A689" s="138">
        <v>3</v>
      </c>
      <c r="B689" s="137"/>
      <c r="C689" s="329"/>
      <c r="D689" s="329"/>
      <c r="E689" s="329"/>
      <c r="F689" s="329"/>
      <c r="G689" s="329"/>
      <c r="H689" s="329"/>
      <c r="I689" s="330"/>
    </row>
    <row r="690" spans="1:9" ht="12.75">
      <c r="A690" s="138">
        <v>4</v>
      </c>
      <c r="B690" s="137"/>
      <c r="C690" s="329"/>
      <c r="D690" s="329"/>
      <c r="E690" s="329"/>
      <c r="F690" s="329"/>
      <c r="G690" s="329"/>
      <c r="H690" s="329"/>
      <c r="I690" s="330"/>
    </row>
    <row r="691" spans="1:9" ht="12.75">
      <c r="A691" s="138">
        <v>5</v>
      </c>
      <c r="B691" s="137"/>
      <c r="C691" s="329"/>
      <c r="D691" s="329"/>
      <c r="E691" s="329"/>
      <c r="F691" s="329"/>
      <c r="G691" s="329"/>
      <c r="H691" s="329"/>
      <c r="I691" s="330"/>
    </row>
    <row r="692" spans="1:9" ht="12.75">
      <c r="A692" s="138">
        <v>6</v>
      </c>
      <c r="B692" s="137"/>
      <c r="C692" s="329"/>
      <c r="D692" s="329"/>
      <c r="E692" s="329"/>
      <c r="F692" s="329"/>
      <c r="G692" s="329"/>
      <c r="H692" s="329"/>
      <c r="I692" s="330"/>
    </row>
    <row r="693" spans="1:9" ht="13.5" thickBot="1">
      <c r="A693" s="331" t="s">
        <v>87</v>
      </c>
      <c r="B693" s="332"/>
      <c r="C693" s="332"/>
      <c r="D693" s="86"/>
      <c r="E693" s="86"/>
      <c r="F693" s="332" t="str">
        <f>VLOOKUP(J684,мандатка!$B:$N,8,FALSE)</f>
        <v>Колотуха О. В.</v>
      </c>
      <c r="G693" s="332"/>
      <c r="H693" s="332"/>
      <c r="I693" s="333"/>
    </row>
    <row r="694" spans="1:9" ht="12.75">
      <c r="A694" s="310" t="s">
        <v>85</v>
      </c>
      <c r="B694" s="334"/>
      <c r="C694" s="334"/>
      <c r="D694" s="334"/>
      <c r="E694" s="334"/>
      <c r="F694" s="334"/>
      <c r="G694" s="334"/>
      <c r="H694" s="334"/>
      <c r="I694" s="311"/>
    </row>
    <row r="695" spans="1:10" ht="20.25">
      <c r="A695" s="326" t="s">
        <v>86</v>
      </c>
      <c r="B695" s="327"/>
      <c r="C695" s="335" t="e">
        <f>VLOOKUP(J695,мандатка!$B:$N,3,FALSE)</f>
        <v>#N/A</v>
      </c>
      <c r="D695" s="335"/>
      <c r="E695" s="335"/>
      <c r="F695" s="335"/>
      <c r="G695" s="335"/>
      <c r="H695" s="335"/>
      <c r="I695" s="336"/>
      <c r="J695">
        <v>210</v>
      </c>
    </row>
    <row r="696" spans="1:9" ht="12.75">
      <c r="A696" s="326" t="s">
        <v>88</v>
      </c>
      <c r="B696" s="327"/>
      <c r="C696" s="327"/>
      <c r="D696" s="327"/>
      <c r="E696" s="327"/>
      <c r="F696" s="327"/>
      <c r="G696" s="327"/>
      <c r="H696" s="327"/>
      <c r="I696" s="328"/>
    </row>
    <row r="697" spans="1:9" ht="26.25">
      <c r="A697" s="138" t="s">
        <v>1</v>
      </c>
      <c r="B697" s="137" t="s">
        <v>12</v>
      </c>
      <c r="C697" s="329" t="s">
        <v>4</v>
      </c>
      <c r="D697" s="329"/>
      <c r="E697" s="329"/>
      <c r="F697" s="329"/>
      <c r="G697" s="329"/>
      <c r="H697" s="329"/>
      <c r="I697" s="330"/>
    </row>
    <row r="698" spans="1:9" ht="12.75">
      <c r="A698" s="138">
        <v>1</v>
      </c>
      <c r="B698" s="137"/>
      <c r="C698" s="329"/>
      <c r="D698" s="329"/>
      <c r="E698" s="329"/>
      <c r="F698" s="329"/>
      <c r="G698" s="329"/>
      <c r="H698" s="329"/>
      <c r="I698" s="330"/>
    </row>
    <row r="699" spans="1:9" ht="12.75">
      <c r="A699" s="138">
        <v>2</v>
      </c>
      <c r="B699" s="137"/>
      <c r="C699" s="329"/>
      <c r="D699" s="329"/>
      <c r="E699" s="329"/>
      <c r="F699" s="329"/>
      <c r="G699" s="329"/>
      <c r="H699" s="329"/>
      <c r="I699" s="330"/>
    </row>
    <row r="700" spans="1:9" ht="12.75">
      <c r="A700" s="138">
        <v>3</v>
      </c>
      <c r="B700" s="137"/>
      <c r="C700" s="329"/>
      <c r="D700" s="329"/>
      <c r="E700" s="329"/>
      <c r="F700" s="329"/>
      <c r="G700" s="329"/>
      <c r="H700" s="329"/>
      <c r="I700" s="330"/>
    </row>
    <row r="701" spans="1:9" ht="12.75">
      <c r="A701" s="138">
        <v>4</v>
      </c>
      <c r="B701" s="137"/>
      <c r="C701" s="329"/>
      <c r="D701" s="329"/>
      <c r="E701" s="329"/>
      <c r="F701" s="329"/>
      <c r="G701" s="329"/>
      <c r="H701" s="329"/>
      <c r="I701" s="330"/>
    </row>
    <row r="702" spans="1:9" ht="12.75">
      <c r="A702" s="138">
        <v>5</v>
      </c>
      <c r="B702" s="137"/>
      <c r="C702" s="329"/>
      <c r="D702" s="329"/>
      <c r="E702" s="329"/>
      <c r="F702" s="329"/>
      <c r="G702" s="329"/>
      <c r="H702" s="329"/>
      <c r="I702" s="330"/>
    </row>
    <row r="703" spans="1:9" ht="12.75">
      <c r="A703" s="138">
        <v>6</v>
      </c>
      <c r="B703" s="137"/>
      <c r="C703" s="329"/>
      <c r="D703" s="329"/>
      <c r="E703" s="329"/>
      <c r="F703" s="329"/>
      <c r="G703" s="329"/>
      <c r="H703" s="329"/>
      <c r="I703" s="330"/>
    </row>
    <row r="704" spans="1:9" ht="12.75">
      <c r="A704" s="138">
        <v>7</v>
      </c>
      <c r="B704" s="137"/>
      <c r="C704" s="329"/>
      <c r="D704" s="329"/>
      <c r="E704" s="329"/>
      <c r="F704" s="329"/>
      <c r="G704" s="329"/>
      <c r="H704" s="329"/>
      <c r="I704" s="330"/>
    </row>
    <row r="705" spans="1:9" ht="12.75">
      <c r="A705" s="138">
        <v>8</v>
      </c>
      <c r="B705" s="137"/>
      <c r="C705" s="329"/>
      <c r="D705" s="329"/>
      <c r="E705" s="329"/>
      <c r="F705" s="329"/>
      <c r="G705" s="329"/>
      <c r="H705" s="329"/>
      <c r="I705" s="330"/>
    </row>
    <row r="706" spans="1:9" ht="13.5" thickBot="1">
      <c r="A706" s="331" t="s">
        <v>87</v>
      </c>
      <c r="B706" s="332"/>
      <c r="C706" s="332"/>
      <c r="D706" s="86"/>
      <c r="E706" s="86"/>
      <c r="F706" s="332" t="e">
        <f>VLOOKUP(J695,мандатка!$B:$N,8,FALSE)</f>
        <v>#N/A</v>
      </c>
      <c r="G706" s="332"/>
      <c r="H706" s="332"/>
      <c r="I706" s="333"/>
    </row>
    <row r="707" spans="1:9" ht="13.5" thickBot="1">
      <c r="A707" s="106"/>
      <c r="B707" s="106"/>
      <c r="C707" s="106"/>
      <c r="D707" s="13"/>
      <c r="E707" s="13"/>
      <c r="F707" s="106"/>
      <c r="G707" s="106"/>
      <c r="H707" s="106"/>
      <c r="I707" s="106"/>
    </row>
    <row r="708" spans="1:9" ht="12.75">
      <c r="A708" s="310" t="s">
        <v>85</v>
      </c>
      <c r="B708" s="334"/>
      <c r="C708" s="334"/>
      <c r="D708" s="334"/>
      <c r="E708" s="334"/>
      <c r="F708" s="334"/>
      <c r="G708" s="334"/>
      <c r="H708" s="334"/>
      <c r="I708" s="311"/>
    </row>
    <row r="709" spans="1:10" ht="20.25">
      <c r="A709" s="326" t="s">
        <v>86</v>
      </c>
      <c r="B709" s="327"/>
      <c r="C709" s="335" t="e">
        <f>VLOOKUP(J709,мандатка!$B:$N,3,FALSE)</f>
        <v>#N/A</v>
      </c>
      <c r="D709" s="335"/>
      <c r="E709" s="335"/>
      <c r="F709" s="335"/>
      <c r="G709" s="335"/>
      <c r="H709" s="335"/>
      <c r="I709" s="336"/>
      <c r="J709">
        <v>210</v>
      </c>
    </row>
    <row r="710" spans="1:9" ht="12.75">
      <c r="A710" s="326" t="s">
        <v>89</v>
      </c>
      <c r="B710" s="327"/>
      <c r="C710" s="327"/>
      <c r="D710" s="327"/>
      <c r="E710" s="327"/>
      <c r="F710" s="327"/>
      <c r="G710" s="327"/>
      <c r="H710" s="327"/>
      <c r="I710" s="328"/>
    </row>
    <row r="711" spans="1:9" ht="26.25">
      <c r="A711" s="138" t="s">
        <v>1</v>
      </c>
      <c r="B711" s="137" t="s">
        <v>12</v>
      </c>
      <c r="C711" s="329" t="s">
        <v>4</v>
      </c>
      <c r="D711" s="329"/>
      <c r="E711" s="329"/>
      <c r="F711" s="329"/>
      <c r="G711" s="329"/>
      <c r="H711" s="329"/>
      <c r="I711" s="330"/>
    </row>
    <row r="712" spans="1:9" ht="12.75">
      <c r="A712" s="138">
        <v>1</v>
      </c>
      <c r="B712" s="137"/>
      <c r="C712" s="329"/>
      <c r="D712" s="329"/>
      <c r="E712" s="329"/>
      <c r="F712" s="329"/>
      <c r="G712" s="329"/>
      <c r="H712" s="329"/>
      <c r="I712" s="330"/>
    </row>
    <row r="713" spans="1:9" ht="12.75">
      <c r="A713" s="138">
        <v>2</v>
      </c>
      <c r="B713" s="137"/>
      <c r="C713" s="329"/>
      <c r="D713" s="329"/>
      <c r="E713" s="329"/>
      <c r="F713" s="329"/>
      <c r="G713" s="329"/>
      <c r="H713" s="329"/>
      <c r="I713" s="330"/>
    </row>
    <row r="714" spans="1:9" ht="12.75">
      <c r="A714" s="138">
        <v>1</v>
      </c>
      <c r="B714" s="137"/>
      <c r="C714" s="329"/>
      <c r="D714" s="329"/>
      <c r="E714" s="329"/>
      <c r="F714" s="329"/>
      <c r="G714" s="329"/>
      <c r="H714" s="329"/>
      <c r="I714" s="330"/>
    </row>
    <row r="715" spans="1:9" ht="12.75">
      <c r="A715" s="138">
        <v>2</v>
      </c>
      <c r="B715" s="137"/>
      <c r="C715" s="329"/>
      <c r="D715" s="329"/>
      <c r="E715" s="329"/>
      <c r="F715" s="329"/>
      <c r="G715" s="329"/>
      <c r="H715" s="329"/>
      <c r="I715" s="330"/>
    </row>
    <row r="716" spans="1:9" ht="12.75">
      <c r="A716" s="138">
        <v>1</v>
      </c>
      <c r="B716" s="137"/>
      <c r="C716" s="329"/>
      <c r="D716" s="329"/>
      <c r="E716" s="329"/>
      <c r="F716" s="329"/>
      <c r="G716" s="329"/>
      <c r="H716" s="329"/>
      <c r="I716" s="330"/>
    </row>
    <row r="717" spans="1:9" ht="12.75">
      <c r="A717" s="138">
        <v>2</v>
      </c>
      <c r="B717" s="137"/>
      <c r="C717" s="329"/>
      <c r="D717" s="329"/>
      <c r="E717" s="329"/>
      <c r="F717" s="329"/>
      <c r="G717" s="329"/>
      <c r="H717" s="329"/>
      <c r="I717" s="330"/>
    </row>
    <row r="718" spans="1:9" ht="12.75">
      <c r="A718" s="138">
        <v>1</v>
      </c>
      <c r="B718" s="137"/>
      <c r="C718" s="329"/>
      <c r="D718" s="329"/>
      <c r="E718" s="329"/>
      <c r="F718" s="329"/>
      <c r="G718" s="329"/>
      <c r="H718" s="329"/>
      <c r="I718" s="330"/>
    </row>
    <row r="719" spans="1:9" ht="12.75">
      <c r="A719" s="138">
        <v>2</v>
      </c>
      <c r="B719" s="137"/>
      <c r="C719" s="329"/>
      <c r="D719" s="329"/>
      <c r="E719" s="329"/>
      <c r="F719" s="329"/>
      <c r="G719" s="329"/>
      <c r="H719" s="329"/>
      <c r="I719" s="330"/>
    </row>
    <row r="720" spans="1:9" ht="13.5" thickBot="1">
      <c r="A720" s="331" t="s">
        <v>87</v>
      </c>
      <c r="B720" s="332"/>
      <c r="C720" s="332"/>
      <c r="D720" s="86"/>
      <c r="E720" s="86"/>
      <c r="F720" s="332" t="e">
        <f>VLOOKUP(J709,мандатка!$B:$N,8,FALSE)</f>
        <v>#N/A</v>
      </c>
      <c r="G720" s="332"/>
      <c r="H720" s="332"/>
      <c r="I720" s="333"/>
    </row>
    <row r="721" spans="1:9" ht="13.5" thickBot="1">
      <c r="A721" s="106"/>
      <c r="B721" s="106"/>
      <c r="C721" s="106"/>
      <c r="D721" s="13"/>
      <c r="E721" s="13"/>
      <c r="F721" s="106"/>
      <c r="G721" s="106"/>
      <c r="H721" s="106"/>
      <c r="I721" s="106"/>
    </row>
    <row r="722" spans="1:9" ht="12.75">
      <c r="A722" s="310" t="s">
        <v>85</v>
      </c>
      <c r="B722" s="334"/>
      <c r="C722" s="334"/>
      <c r="D722" s="334"/>
      <c r="E722" s="334"/>
      <c r="F722" s="334"/>
      <c r="G722" s="334"/>
      <c r="H722" s="334"/>
      <c r="I722" s="311"/>
    </row>
    <row r="723" spans="1:10" ht="20.25">
      <c r="A723" s="326" t="s">
        <v>86</v>
      </c>
      <c r="B723" s="327"/>
      <c r="C723" s="335" t="e">
        <f>VLOOKUP(J723,мандатка!$B:$N,3,FALSE)</f>
        <v>#N/A</v>
      </c>
      <c r="D723" s="335"/>
      <c r="E723" s="335"/>
      <c r="F723" s="335"/>
      <c r="G723" s="335"/>
      <c r="H723" s="335"/>
      <c r="I723" s="336"/>
      <c r="J723">
        <v>210</v>
      </c>
    </row>
    <row r="724" spans="1:9" ht="12.75">
      <c r="A724" s="326" t="s">
        <v>90</v>
      </c>
      <c r="B724" s="327"/>
      <c r="C724" s="327"/>
      <c r="D724" s="327"/>
      <c r="E724" s="327"/>
      <c r="F724" s="327"/>
      <c r="G724" s="327"/>
      <c r="H724" s="327"/>
      <c r="I724" s="328"/>
    </row>
    <row r="725" spans="1:9" ht="26.25">
      <c r="A725" s="138" t="s">
        <v>1</v>
      </c>
      <c r="B725" s="137" t="s">
        <v>12</v>
      </c>
      <c r="C725" s="329" t="s">
        <v>4</v>
      </c>
      <c r="D725" s="329"/>
      <c r="E725" s="329"/>
      <c r="F725" s="329"/>
      <c r="G725" s="329"/>
      <c r="H725" s="329"/>
      <c r="I725" s="330"/>
    </row>
    <row r="726" spans="1:9" ht="12.75">
      <c r="A726" s="138">
        <v>1</v>
      </c>
      <c r="B726" s="137"/>
      <c r="C726" s="329"/>
      <c r="D726" s="329"/>
      <c r="E726" s="329"/>
      <c r="F726" s="329"/>
      <c r="G726" s="329"/>
      <c r="H726" s="329"/>
      <c r="I726" s="330"/>
    </row>
    <row r="727" spans="1:9" ht="12.75">
      <c r="A727" s="138">
        <v>2</v>
      </c>
      <c r="B727" s="137"/>
      <c r="C727" s="329"/>
      <c r="D727" s="329"/>
      <c r="E727" s="329"/>
      <c r="F727" s="329"/>
      <c r="G727" s="329"/>
      <c r="H727" s="329"/>
      <c r="I727" s="330"/>
    </row>
    <row r="728" spans="1:9" ht="12.75">
      <c r="A728" s="138">
        <v>3</v>
      </c>
      <c r="B728" s="137"/>
      <c r="C728" s="329"/>
      <c r="D728" s="329"/>
      <c r="E728" s="329"/>
      <c r="F728" s="329"/>
      <c r="G728" s="329"/>
      <c r="H728" s="329"/>
      <c r="I728" s="330"/>
    </row>
    <row r="729" spans="1:9" ht="12.75">
      <c r="A729" s="138">
        <v>4</v>
      </c>
      <c r="B729" s="137"/>
      <c r="C729" s="329"/>
      <c r="D729" s="329"/>
      <c r="E729" s="329"/>
      <c r="F729" s="329"/>
      <c r="G729" s="329"/>
      <c r="H729" s="329"/>
      <c r="I729" s="330"/>
    </row>
    <row r="730" spans="1:9" ht="12.75">
      <c r="A730" s="138">
        <v>5</v>
      </c>
      <c r="B730" s="137"/>
      <c r="C730" s="329"/>
      <c r="D730" s="329"/>
      <c r="E730" s="329"/>
      <c r="F730" s="329"/>
      <c r="G730" s="329"/>
      <c r="H730" s="329"/>
      <c r="I730" s="330"/>
    </row>
    <row r="731" spans="1:9" ht="12.75">
      <c r="A731" s="138">
        <v>6</v>
      </c>
      <c r="B731" s="137"/>
      <c r="C731" s="329"/>
      <c r="D731" s="329"/>
      <c r="E731" s="329"/>
      <c r="F731" s="329"/>
      <c r="G731" s="329"/>
      <c r="H731" s="329"/>
      <c r="I731" s="330"/>
    </row>
    <row r="732" spans="1:9" ht="13.5" thickBot="1">
      <c r="A732" s="331" t="s">
        <v>87</v>
      </c>
      <c r="B732" s="332"/>
      <c r="C732" s="332"/>
      <c r="D732" s="86"/>
      <c r="E732" s="86"/>
      <c r="F732" s="332" t="e">
        <f>VLOOKUP(J723,мандатка!$B:$N,8,FALSE)</f>
        <v>#N/A</v>
      </c>
      <c r="G732" s="332"/>
      <c r="H732" s="332"/>
      <c r="I732" s="333"/>
    </row>
    <row r="733" spans="1:9" ht="13.5" thickBot="1">
      <c r="A733" s="106"/>
      <c r="B733" s="106"/>
      <c r="C733" s="106"/>
      <c r="D733" s="13"/>
      <c r="E733" s="13"/>
      <c r="F733" s="106"/>
      <c r="G733" s="106"/>
      <c r="H733" s="106"/>
      <c r="I733" s="106"/>
    </row>
    <row r="734" spans="1:9" ht="12.75">
      <c r="A734" s="310" t="s">
        <v>85</v>
      </c>
      <c r="B734" s="334"/>
      <c r="C734" s="334"/>
      <c r="D734" s="334"/>
      <c r="E734" s="334"/>
      <c r="F734" s="334"/>
      <c r="G734" s="334"/>
      <c r="H734" s="334"/>
      <c r="I734" s="311"/>
    </row>
    <row r="735" spans="1:10" ht="20.25">
      <c r="A735" s="326" t="s">
        <v>86</v>
      </c>
      <c r="B735" s="327"/>
      <c r="C735" s="335" t="e">
        <f>VLOOKUP(J735,мандатка!$B:$N,3,FALSE)</f>
        <v>#N/A</v>
      </c>
      <c r="D735" s="335"/>
      <c r="E735" s="335"/>
      <c r="F735" s="335"/>
      <c r="G735" s="335"/>
      <c r="H735" s="335"/>
      <c r="I735" s="336"/>
      <c r="J735">
        <v>210</v>
      </c>
    </row>
    <row r="736" spans="1:9" ht="12.75">
      <c r="A736" s="326" t="s">
        <v>91</v>
      </c>
      <c r="B736" s="327"/>
      <c r="C736" s="327"/>
      <c r="D736" s="327"/>
      <c r="E736" s="327"/>
      <c r="F736" s="327"/>
      <c r="G736" s="327"/>
      <c r="H736" s="327"/>
      <c r="I736" s="328"/>
    </row>
    <row r="737" spans="1:9" ht="26.25">
      <c r="A737" s="138" t="s">
        <v>1</v>
      </c>
      <c r="B737" s="137" t="s">
        <v>12</v>
      </c>
      <c r="C737" s="329" t="s">
        <v>4</v>
      </c>
      <c r="D737" s="329"/>
      <c r="E737" s="329"/>
      <c r="F737" s="329"/>
      <c r="G737" s="329"/>
      <c r="H737" s="329"/>
      <c r="I737" s="330"/>
    </row>
    <row r="738" spans="1:9" ht="12.75">
      <c r="A738" s="138">
        <v>1</v>
      </c>
      <c r="B738" s="137"/>
      <c r="C738" s="329"/>
      <c r="D738" s="329"/>
      <c r="E738" s="329"/>
      <c r="F738" s="329"/>
      <c r="G738" s="329"/>
      <c r="H738" s="329"/>
      <c r="I738" s="330"/>
    </row>
    <row r="739" spans="1:9" ht="12.75">
      <c r="A739" s="138">
        <v>2</v>
      </c>
      <c r="B739" s="137"/>
      <c r="C739" s="329"/>
      <c r="D739" s="329"/>
      <c r="E739" s="329"/>
      <c r="F739" s="329"/>
      <c r="G739" s="329"/>
      <c r="H739" s="329"/>
      <c r="I739" s="330"/>
    </row>
    <row r="740" spans="1:9" ht="12.75">
      <c r="A740" s="138">
        <v>3</v>
      </c>
      <c r="B740" s="137"/>
      <c r="C740" s="329"/>
      <c r="D740" s="329"/>
      <c r="E740" s="329"/>
      <c r="F740" s="329"/>
      <c r="G740" s="329"/>
      <c r="H740" s="329"/>
      <c r="I740" s="330"/>
    </row>
    <row r="741" spans="1:9" ht="12.75">
      <c r="A741" s="138">
        <v>4</v>
      </c>
      <c r="B741" s="137"/>
      <c r="C741" s="329"/>
      <c r="D741" s="329"/>
      <c r="E741" s="329"/>
      <c r="F741" s="329"/>
      <c r="G741" s="329"/>
      <c r="H741" s="329"/>
      <c r="I741" s="330"/>
    </row>
    <row r="742" spans="1:9" ht="12.75">
      <c r="A742" s="138">
        <v>5</v>
      </c>
      <c r="B742" s="137"/>
      <c r="C742" s="329"/>
      <c r="D742" s="329"/>
      <c r="E742" s="329"/>
      <c r="F742" s="329"/>
      <c r="G742" s="329"/>
      <c r="H742" s="329"/>
      <c r="I742" s="330"/>
    </row>
    <row r="743" spans="1:9" ht="12.75">
      <c r="A743" s="138">
        <v>6</v>
      </c>
      <c r="B743" s="137"/>
      <c r="C743" s="329"/>
      <c r="D743" s="329"/>
      <c r="E743" s="329"/>
      <c r="F743" s="329"/>
      <c r="G743" s="329"/>
      <c r="H743" s="329"/>
      <c r="I743" s="330"/>
    </row>
    <row r="744" spans="1:9" ht="13.5" thickBot="1">
      <c r="A744" s="331" t="s">
        <v>87</v>
      </c>
      <c r="B744" s="332"/>
      <c r="C744" s="332"/>
      <c r="D744" s="86"/>
      <c r="E744" s="86"/>
      <c r="F744" s="332" t="e">
        <f>VLOOKUP(J735,мандатка!$B:$N,8,FALSE)</f>
        <v>#N/A</v>
      </c>
      <c r="G744" s="332"/>
      <c r="H744" s="332"/>
      <c r="I744" s="333"/>
    </row>
    <row r="745" spans="1:9" ht="13.5" thickBot="1">
      <c r="A745" s="106"/>
      <c r="B745" s="106"/>
      <c r="C745" s="106"/>
      <c r="D745" s="13"/>
      <c r="E745" s="13"/>
      <c r="F745" s="106"/>
      <c r="G745" s="106"/>
      <c r="H745" s="106"/>
      <c r="I745" s="106"/>
    </row>
    <row r="746" spans="1:9" ht="12.75">
      <c r="A746" s="310" t="s">
        <v>85</v>
      </c>
      <c r="B746" s="334"/>
      <c r="C746" s="334"/>
      <c r="D746" s="334"/>
      <c r="E746" s="334"/>
      <c r="F746" s="334"/>
      <c r="G746" s="334"/>
      <c r="H746" s="334"/>
      <c r="I746" s="311"/>
    </row>
    <row r="747" spans="1:10" ht="20.25">
      <c r="A747" s="326" t="s">
        <v>86</v>
      </c>
      <c r="B747" s="327"/>
      <c r="C747" s="335" t="e">
        <f>VLOOKUP(J747,мандатка!$B:$N,3,FALSE)</f>
        <v>#N/A</v>
      </c>
      <c r="D747" s="335"/>
      <c r="E747" s="335"/>
      <c r="F747" s="335"/>
      <c r="G747" s="335"/>
      <c r="H747" s="335"/>
      <c r="I747" s="336"/>
      <c r="J747">
        <v>210</v>
      </c>
    </row>
    <row r="748" spans="1:9" ht="12.75">
      <c r="A748" s="326" t="s">
        <v>92</v>
      </c>
      <c r="B748" s="327"/>
      <c r="C748" s="327"/>
      <c r="D748" s="327"/>
      <c r="E748" s="327"/>
      <c r="F748" s="327"/>
      <c r="G748" s="327"/>
      <c r="H748" s="327"/>
      <c r="I748" s="328"/>
    </row>
    <row r="749" spans="1:9" ht="26.25">
      <c r="A749" s="87" t="s">
        <v>1</v>
      </c>
      <c r="B749" s="13" t="s">
        <v>12</v>
      </c>
      <c r="C749" s="327" t="s">
        <v>4</v>
      </c>
      <c r="D749" s="327"/>
      <c r="E749" s="327"/>
      <c r="F749" s="327"/>
      <c r="G749" s="327"/>
      <c r="H749" s="327"/>
      <c r="I749" s="328"/>
    </row>
    <row r="750" spans="1:9" ht="12.75">
      <c r="A750" s="138">
        <v>1</v>
      </c>
      <c r="B750" s="137"/>
      <c r="C750" s="329"/>
      <c r="D750" s="329"/>
      <c r="E750" s="329"/>
      <c r="F750" s="329"/>
      <c r="G750" s="329"/>
      <c r="H750" s="329"/>
      <c r="I750" s="330"/>
    </row>
    <row r="751" spans="1:9" ht="12.75">
      <c r="A751" s="138">
        <v>2</v>
      </c>
      <c r="B751" s="137"/>
      <c r="C751" s="329"/>
      <c r="D751" s="329"/>
      <c r="E751" s="329"/>
      <c r="F751" s="329"/>
      <c r="G751" s="329"/>
      <c r="H751" s="329"/>
      <c r="I751" s="330"/>
    </row>
    <row r="752" spans="1:9" ht="12.75">
      <c r="A752" s="138">
        <v>3</v>
      </c>
      <c r="B752" s="137"/>
      <c r="C752" s="329"/>
      <c r="D752" s="329"/>
      <c r="E752" s="329"/>
      <c r="F752" s="329"/>
      <c r="G752" s="329"/>
      <c r="H752" s="329"/>
      <c r="I752" s="330"/>
    </row>
    <row r="753" spans="1:9" ht="12.75">
      <c r="A753" s="138">
        <v>4</v>
      </c>
      <c r="B753" s="137"/>
      <c r="C753" s="329"/>
      <c r="D753" s="329"/>
      <c r="E753" s="329"/>
      <c r="F753" s="329"/>
      <c r="G753" s="329"/>
      <c r="H753" s="329"/>
      <c r="I753" s="330"/>
    </row>
    <row r="754" spans="1:9" ht="12.75">
      <c r="A754" s="138">
        <v>5</v>
      </c>
      <c r="B754" s="137"/>
      <c r="C754" s="329"/>
      <c r="D754" s="329"/>
      <c r="E754" s="329"/>
      <c r="F754" s="329"/>
      <c r="G754" s="329"/>
      <c r="H754" s="329"/>
      <c r="I754" s="330"/>
    </row>
    <row r="755" spans="1:9" ht="12.75">
      <c r="A755" s="138">
        <v>6</v>
      </c>
      <c r="B755" s="137"/>
      <c r="C755" s="329"/>
      <c r="D755" s="329"/>
      <c r="E755" s="329"/>
      <c r="F755" s="329"/>
      <c r="G755" s="329"/>
      <c r="H755" s="329"/>
      <c r="I755" s="330"/>
    </row>
    <row r="756" spans="1:9" ht="13.5" thickBot="1">
      <c r="A756" s="331" t="s">
        <v>87</v>
      </c>
      <c r="B756" s="332"/>
      <c r="C756" s="332"/>
      <c r="D756" s="86"/>
      <c r="E756" s="86"/>
      <c r="F756" s="332" t="e">
        <f>VLOOKUP(J747,мандатка!$B:$N,8,FALSE)</f>
        <v>#N/A</v>
      </c>
      <c r="G756" s="332"/>
      <c r="H756" s="332"/>
      <c r="I756" s="333"/>
    </row>
    <row r="757" spans="1:9" ht="12.75">
      <c r="A757" s="310" t="s">
        <v>85</v>
      </c>
      <c r="B757" s="334"/>
      <c r="C757" s="334"/>
      <c r="D757" s="334"/>
      <c r="E757" s="334"/>
      <c r="F757" s="334"/>
      <c r="G757" s="334"/>
      <c r="H757" s="334"/>
      <c r="I757" s="311"/>
    </row>
    <row r="758" spans="1:10" ht="20.25">
      <c r="A758" s="326" t="s">
        <v>86</v>
      </c>
      <c r="B758" s="327"/>
      <c r="C758" s="335" t="e">
        <f>VLOOKUP(J758,мандатка!$B:$N,3,FALSE)</f>
        <v>#N/A</v>
      </c>
      <c r="D758" s="335"/>
      <c r="E758" s="335"/>
      <c r="F758" s="335"/>
      <c r="G758" s="335"/>
      <c r="H758" s="335"/>
      <c r="I758" s="336"/>
      <c r="J758">
        <v>220</v>
      </c>
    </row>
    <row r="759" spans="1:9" ht="12.75">
      <c r="A759" s="326" t="s">
        <v>88</v>
      </c>
      <c r="B759" s="327"/>
      <c r="C759" s="327"/>
      <c r="D759" s="327"/>
      <c r="E759" s="327"/>
      <c r="F759" s="327"/>
      <c r="G759" s="327"/>
      <c r="H759" s="327"/>
      <c r="I759" s="328"/>
    </row>
    <row r="760" spans="1:9" ht="26.25">
      <c r="A760" s="138" t="s">
        <v>1</v>
      </c>
      <c r="B760" s="137" t="s">
        <v>12</v>
      </c>
      <c r="C760" s="329" t="s">
        <v>4</v>
      </c>
      <c r="D760" s="329"/>
      <c r="E760" s="329"/>
      <c r="F760" s="329"/>
      <c r="G760" s="329"/>
      <c r="H760" s="329"/>
      <c r="I760" s="330"/>
    </row>
    <row r="761" spans="1:9" ht="12.75">
      <c r="A761" s="138">
        <v>1</v>
      </c>
      <c r="B761" s="137"/>
      <c r="C761" s="329"/>
      <c r="D761" s="329"/>
      <c r="E761" s="329"/>
      <c r="F761" s="329"/>
      <c r="G761" s="329"/>
      <c r="H761" s="329"/>
      <c r="I761" s="330"/>
    </row>
    <row r="762" spans="1:9" ht="12.75">
      <c r="A762" s="138">
        <v>2</v>
      </c>
      <c r="B762" s="137"/>
      <c r="C762" s="329"/>
      <c r="D762" s="329"/>
      <c r="E762" s="329"/>
      <c r="F762" s="329"/>
      <c r="G762" s="329"/>
      <c r="H762" s="329"/>
      <c r="I762" s="330"/>
    </row>
    <row r="763" spans="1:9" ht="12.75">
      <c r="A763" s="138">
        <v>3</v>
      </c>
      <c r="B763" s="137"/>
      <c r="C763" s="329"/>
      <c r="D763" s="329"/>
      <c r="E763" s="329"/>
      <c r="F763" s="329"/>
      <c r="G763" s="329"/>
      <c r="H763" s="329"/>
      <c r="I763" s="330"/>
    </row>
    <row r="764" spans="1:9" ht="12.75">
      <c r="A764" s="138">
        <v>4</v>
      </c>
      <c r="B764" s="137"/>
      <c r="C764" s="329"/>
      <c r="D764" s="329"/>
      <c r="E764" s="329"/>
      <c r="F764" s="329"/>
      <c r="G764" s="329"/>
      <c r="H764" s="329"/>
      <c r="I764" s="330"/>
    </row>
    <row r="765" spans="1:9" ht="12.75">
      <c r="A765" s="138">
        <v>5</v>
      </c>
      <c r="B765" s="137"/>
      <c r="C765" s="329"/>
      <c r="D765" s="329"/>
      <c r="E765" s="329"/>
      <c r="F765" s="329"/>
      <c r="G765" s="329"/>
      <c r="H765" s="329"/>
      <c r="I765" s="330"/>
    </row>
    <row r="766" spans="1:9" ht="12.75">
      <c r="A766" s="138">
        <v>6</v>
      </c>
      <c r="B766" s="137"/>
      <c r="C766" s="329"/>
      <c r="D766" s="329"/>
      <c r="E766" s="329"/>
      <c r="F766" s="329"/>
      <c r="G766" s="329"/>
      <c r="H766" s="329"/>
      <c r="I766" s="330"/>
    </row>
    <row r="767" spans="1:9" ht="12.75">
      <c r="A767" s="138">
        <v>7</v>
      </c>
      <c r="B767" s="137"/>
      <c r="C767" s="329"/>
      <c r="D767" s="329"/>
      <c r="E767" s="329"/>
      <c r="F767" s="329"/>
      <c r="G767" s="329"/>
      <c r="H767" s="329"/>
      <c r="I767" s="330"/>
    </row>
    <row r="768" spans="1:9" ht="12.75">
      <c r="A768" s="138">
        <v>8</v>
      </c>
      <c r="B768" s="137"/>
      <c r="C768" s="329"/>
      <c r="D768" s="329"/>
      <c r="E768" s="329"/>
      <c r="F768" s="329"/>
      <c r="G768" s="329"/>
      <c r="H768" s="329"/>
      <c r="I768" s="330"/>
    </row>
    <row r="769" spans="1:9" ht="13.5" thickBot="1">
      <c r="A769" s="331" t="s">
        <v>87</v>
      </c>
      <c r="B769" s="332"/>
      <c r="C769" s="332"/>
      <c r="D769" s="86"/>
      <c r="E769" s="86"/>
      <c r="F769" s="332" t="e">
        <f>VLOOKUP(J758,мандатка!$B:$N,8,FALSE)</f>
        <v>#N/A</v>
      </c>
      <c r="G769" s="332"/>
      <c r="H769" s="332"/>
      <c r="I769" s="333"/>
    </row>
    <row r="770" spans="1:9" ht="13.5" thickBot="1">
      <c r="A770" s="106"/>
      <c r="B770" s="106"/>
      <c r="C770" s="106"/>
      <c r="D770" s="13"/>
      <c r="E770" s="13"/>
      <c r="F770" s="106"/>
      <c r="G770" s="106"/>
      <c r="H770" s="106"/>
      <c r="I770" s="106"/>
    </row>
    <row r="771" spans="1:9" ht="12.75">
      <c r="A771" s="310" t="s">
        <v>85</v>
      </c>
      <c r="B771" s="334"/>
      <c r="C771" s="334"/>
      <c r="D771" s="334"/>
      <c r="E771" s="334"/>
      <c r="F771" s="334"/>
      <c r="G771" s="334"/>
      <c r="H771" s="334"/>
      <c r="I771" s="311"/>
    </row>
    <row r="772" spans="1:10" ht="20.25">
      <c r="A772" s="326" t="s">
        <v>86</v>
      </c>
      <c r="B772" s="327"/>
      <c r="C772" s="335" t="e">
        <f>VLOOKUP(J772,мандатка!$B:$N,3,FALSE)</f>
        <v>#N/A</v>
      </c>
      <c r="D772" s="335"/>
      <c r="E772" s="335"/>
      <c r="F772" s="335"/>
      <c r="G772" s="335"/>
      <c r="H772" s="335"/>
      <c r="I772" s="336"/>
      <c r="J772">
        <v>220</v>
      </c>
    </row>
    <row r="773" spans="1:9" ht="12.75">
      <c r="A773" s="326" t="s">
        <v>89</v>
      </c>
      <c r="B773" s="327"/>
      <c r="C773" s="327"/>
      <c r="D773" s="327"/>
      <c r="E773" s="327"/>
      <c r="F773" s="327"/>
      <c r="G773" s="327"/>
      <c r="H773" s="327"/>
      <c r="I773" s="328"/>
    </row>
    <row r="774" spans="1:9" ht="26.25">
      <c r="A774" s="138" t="s">
        <v>1</v>
      </c>
      <c r="B774" s="137" t="s">
        <v>12</v>
      </c>
      <c r="C774" s="329" t="s">
        <v>4</v>
      </c>
      <c r="D774" s="329"/>
      <c r="E774" s="329"/>
      <c r="F774" s="329"/>
      <c r="G774" s="329"/>
      <c r="H774" s="329"/>
      <c r="I774" s="330"/>
    </row>
    <row r="775" spans="1:9" ht="12.75">
      <c r="A775" s="138">
        <v>1</v>
      </c>
      <c r="B775" s="137"/>
      <c r="C775" s="329"/>
      <c r="D775" s="329"/>
      <c r="E775" s="329"/>
      <c r="F775" s="329"/>
      <c r="G775" s="329"/>
      <c r="H775" s="329"/>
      <c r="I775" s="330"/>
    </row>
    <row r="776" spans="1:9" ht="12.75">
      <c r="A776" s="138">
        <v>2</v>
      </c>
      <c r="B776" s="137"/>
      <c r="C776" s="329"/>
      <c r="D776" s="329"/>
      <c r="E776" s="329"/>
      <c r="F776" s="329"/>
      <c r="G776" s="329"/>
      <c r="H776" s="329"/>
      <c r="I776" s="330"/>
    </row>
    <row r="777" spans="1:9" ht="12.75">
      <c r="A777" s="138">
        <v>1</v>
      </c>
      <c r="B777" s="137"/>
      <c r="C777" s="329"/>
      <c r="D777" s="329"/>
      <c r="E777" s="329"/>
      <c r="F777" s="329"/>
      <c r="G777" s="329"/>
      <c r="H777" s="329"/>
      <c r="I777" s="330"/>
    </row>
    <row r="778" spans="1:9" ht="12.75">
      <c r="A778" s="138">
        <v>2</v>
      </c>
      <c r="B778" s="137"/>
      <c r="C778" s="329"/>
      <c r="D778" s="329"/>
      <c r="E778" s="329"/>
      <c r="F778" s="329"/>
      <c r="G778" s="329"/>
      <c r="H778" s="329"/>
      <c r="I778" s="330"/>
    </row>
    <row r="779" spans="1:9" ht="12.75">
      <c r="A779" s="138">
        <v>1</v>
      </c>
      <c r="B779" s="137"/>
      <c r="C779" s="329"/>
      <c r="D779" s="329"/>
      <c r="E779" s="329"/>
      <c r="F779" s="329"/>
      <c r="G779" s="329"/>
      <c r="H779" s="329"/>
      <c r="I779" s="330"/>
    </row>
    <row r="780" spans="1:9" ht="12.75">
      <c r="A780" s="138">
        <v>2</v>
      </c>
      <c r="B780" s="137"/>
      <c r="C780" s="329"/>
      <c r="D780" s="329"/>
      <c r="E780" s="329"/>
      <c r="F780" s="329"/>
      <c r="G780" s="329"/>
      <c r="H780" s="329"/>
      <c r="I780" s="330"/>
    </row>
    <row r="781" spans="1:9" ht="12.75">
      <c r="A781" s="138">
        <v>1</v>
      </c>
      <c r="B781" s="137"/>
      <c r="C781" s="329"/>
      <c r="D781" s="329"/>
      <c r="E781" s="329"/>
      <c r="F781" s="329"/>
      <c r="G781" s="329"/>
      <c r="H781" s="329"/>
      <c r="I781" s="330"/>
    </row>
    <row r="782" spans="1:9" ht="12.75">
      <c r="A782" s="138">
        <v>2</v>
      </c>
      <c r="B782" s="137"/>
      <c r="C782" s="329"/>
      <c r="D782" s="329"/>
      <c r="E782" s="329"/>
      <c r="F782" s="329"/>
      <c r="G782" s="329"/>
      <c r="H782" s="329"/>
      <c r="I782" s="330"/>
    </row>
    <row r="783" spans="1:9" ht="13.5" thickBot="1">
      <c r="A783" s="331" t="s">
        <v>87</v>
      </c>
      <c r="B783" s="332"/>
      <c r="C783" s="332"/>
      <c r="D783" s="86"/>
      <c r="E783" s="86"/>
      <c r="F783" s="332" t="e">
        <f>VLOOKUP(J772,мандатка!$B:$N,8,FALSE)</f>
        <v>#N/A</v>
      </c>
      <c r="G783" s="332"/>
      <c r="H783" s="332"/>
      <c r="I783" s="333"/>
    </row>
    <row r="784" spans="1:9" ht="13.5" thickBot="1">
      <c r="A784" s="106"/>
      <c r="B784" s="106"/>
      <c r="C784" s="106"/>
      <c r="D784" s="13"/>
      <c r="E784" s="13"/>
      <c r="F784" s="106"/>
      <c r="G784" s="106"/>
      <c r="H784" s="106"/>
      <c r="I784" s="106"/>
    </row>
    <row r="785" spans="1:9" ht="12.75">
      <c r="A785" s="310" t="s">
        <v>85</v>
      </c>
      <c r="B785" s="334"/>
      <c r="C785" s="334"/>
      <c r="D785" s="334"/>
      <c r="E785" s="334"/>
      <c r="F785" s="334"/>
      <c r="G785" s="334"/>
      <c r="H785" s="334"/>
      <c r="I785" s="311"/>
    </row>
    <row r="786" spans="1:10" ht="20.25">
      <c r="A786" s="326" t="s">
        <v>86</v>
      </c>
      <c r="B786" s="327"/>
      <c r="C786" s="335" t="e">
        <f>VLOOKUP(J786,мандатка!$B:$N,3,FALSE)</f>
        <v>#N/A</v>
      </c>
      <c r="D786" s="335"/>
      <c r="E786" s="335"/>
      <c r="F786" s="335"/>
      <c r="G786" s="335"/>
      <c r="H786" s="335"/>
      <c r="I786" s="336"/>
      <c r="J786">
        <v>220</v>
      </c>
    </row>
    <row r="787" spans="1:9" ht="12.75">
      <c r="A787" s="326" t="s">
        <v>90</v>
      </c>
      <c r="B787" s="327"/>
      <c r="C787" s="327"/>
      <c r="D787" s="327"/>
      <c r="E787" s="327"/>
      <c r="F787" s="327"/>
      <c r="G787" s="327"/>
      <c r="H787" s="327"/>
      <c r="I787" s="328"/>
    </row>
    <row r="788" spans="1:9" ht="26.25">
      <c r="A788" s="138" t="s">
        <v>1</v>
      </c>
      <c r="B788" s="137" t="s">
        <v>12</v>
      </c>
      <c r="C788" s="329" t="s">
        <v>4</v>
      </c>
      <c r="D788" s="329"/>
      <c r="E788" s="329"/>
      <c r="F788" s="329"/>
      <c r="G788" s="329"/>
      <c r="H788" s="329"/>
      <c r="I788" s="330"/>
    </row>
    <row r="789" spans="1:9" ht="12.75">
      <c r="A789" s="138">
        <v>1</v>
      </c>
      <c r="B789" s="137"/>
      <c r="C789" s="329"/>
      <c r="D789" s="329"/>
      <c r="E789" s="329"/>
      <c r="F789" s="329"/>
      <c r="G789" s="329"/>
      <c r="H789" s="329"/>
      <c r="I789" s="330"/>
    </row>
    <row r="790" spans="1:9" ht="12.75">
      <c r="A790" s="138">
        <v>2</v>
      </c>
      <c r="B790" s="137"/>
      <c r="C790" s="329"/>
      <c r="D790" s="329"/>
      <c r="E790" s="329"/>
      <c r="F790" s="329"/>
      <c r="G790" s="329"/>
      <c r="H790" s="329"/>
      <c r="I790" s="330"/>
    </row>
    <row r="791" spans="1:9" ht="12.75">
      <c r="A791" s="138">
        <v>3</v>
      </c>
      <c r="B791" s="137"/>
      <c r="C791" s="329"/>
      <c r="D791" s="329"/>
      <c r="E791" s="329"/>
      <c r="F791" s="329"/>
      <c r="G791" s="329"/>
      <c r="H791" s="329"/>
      <c r="I791" s="330"/>
    </row>
    <row r="792" spans="1:9" ht="12.75">
      <c r="A792" s="138">
        <v>4</v>
      </c>
      <c r="B792" s="137"/>
      <c r="C792" s="329"/>
      <c r="D792" s="329"/>
      <c r="E792" s="329"/>
      <c r="F792" s="329"/>
      <c r="G792" s="329"/>
      <c r="H792" s="329"/>
      <c r="I792" s="330"/>
    </row>
    <row r="793" spans="1:9" ht="12.75">
      <c r="A793" s="138">
        <v>5</v>
      </c>
      <c r="B793" s="137"/>
      <c r="C793" s="329"/>
      <c r="D793" s="329"/>
      <c r="E793" s="329"/>
      <c r="F793" s="329"/>
      <c r="G793" s="329"/>
      <c r="H793" s="329"/>
      <c r="I793" s="330"/>
    </row>
    <row r="794" spans="1:9" ht="12.75">
      <c r="A794" s="138">
        <v>6</v>
      </c>
      <c r="B794" s="137"/>
      <c r="C794" s="329"/>
      <c r="D794" s="329"/>
      <c r="E794" s="329"/>
      <c r="F794" s="329"/>
      <c r="G794" s="329"/>
      <c r="H794" s="329"/>
      <c r="I794" s="330"/>
    </row>
    <row r="795" spans="1:9" ht="13.5" thickBot="1">
      <c r="A795" s="331" t="s">
        <v>87</v>
      </c>
      <c r="B795" s="332"/>
      <c r="C795" s="332"/>
      <c r="D795" s="86"/>
      <c r="E795" s="86"/>
      <c r="F795" s="332" t="e">
        <f>VLOOKUP(J786,мандатка!$B:$N,8,FALSE)</f>
        <v>#N/A</v>
      </c>
      <c r="G795" s="332"/>
      <c r="H795" s="332"/>
      <c r="I795" s="333"/>
    </row>
    <row r="796" spans="1:9" ht="13.5" thickBot="1">
      <c r="A796" s="106"/>
      <c r="B796" s="106"/>
      <c r="C796" s="106"/>
      <c r="D796" s="13"/>
      <c r="E796" s="13"/>
      <c r="F796" s="106"/>
      <c r="G796" s="106"/>
      <c r="H796" s="106"/>
      <c r="I796" s="106"/>
    </row>
    <row r="797" spans="1:9" ht="12.75">
      <c r="A797" s="310" t="s">
        <v>85</v>
      </c>
      <c r="B797" s="334"/>
      <c r="C797" s="334"/>
      <c r="D797" s="334"/>
      <c r="E797" s="334"/>
      <c r="F797" s="334"/>
      <c r="G797" s="334"/>
      <c r="H797" s="334"/>
      <c r="I797" s="311"/>
    </row>
    <row r="798" spans="1:10" ht="20.25">
      <c r="A798" s="326" t="s">
        <v>86</v>
      </c>
      <c r="B798" s="327"/>
      <c r="C798" s="335" t="e">
        <f>VLOOKUP(J798,мандатка!$B:$N,3,FALSE)</f>
        <v>#N/A</v>
      </c>
      <c r="D798" s="335"/>
      <c r="E798" s="335"/>
      <c r="F798" s="335"/>
      <c r="G798" s="335"/>
      <c r="H798" s="335"/>
      <c r="I798" s="336"/>
      <c r="J798">
        <v>220</v>
      </c>
    </row>
    <row r="799" spans="1:9" ht="12.75">
      <c r="A799" s="326" t="s">
        <v>91</v>
      </c>
      <c r="B799" s="327"/>
      <c r="C799" s="327"/>
      <c r="D799" s="327"/>
      <c r="E799" s="327"/>
      <c r="F799" s="327"/>
      <c r="G799" s="327"/>
      <c r="H799" s="327"/>
      <c r="I799" s="328"/>
    </row>
    <row r="800" spans="1:9" ht="26.25">
      <c r="A800" s="138" t="s">
        <v>1</v>
      </c>
      <c r="B800" s="137" t="s">
        <v>12</v>
      </c>
      <c r="C800" s="329" t="s">
        <v>4</v>
      </c>
      <c r="D800" s="329"/>
      <c r="E800" s="329"/>
      <c r="F800" s="329"/>
      <c r="G800" s="329"/>
      <c r="H800" s="329"/>
      <c r="I800" s="330"/>
    </row>
    <row r="801" spans="1:9" ht="12.75">
      <c r="A801" s="138">
        <v>1</v>
      </c>
      <c r="B801" s="137"/>
      <c r="C801" s="329"/>
      <c r="D801" s="329"/>
      <c r="E801" s="329"/>
      <c r="F801" s="329"/>
      <c r="G801" s="329"/>
      <c r="H801" s="329"/>
      <c r="I801" s="330"/>
    </row>
    <row r="802" spans="1:9" ht="12.75">
      <c r="A802" s="138">
        <v>2</v>
      </c>
      <c r="B802" s="137"/>
      <c r="C802" s="329"/>
      <c r="D802" s="329"/>
      <c r="E802" s="329"/>
      <c r="F802" s="329"/>
      <c r="G802" s="329"/>
      <c r="H802" s="329"/>
      <c r="I802" s="330"/>
    </row>
    <row r="803" spans="1:9" ht="12.75">
      <c r="A803" s="138">
        <v>3</v>
      </c>
      <c r="B803" s="137"/>
      <c r="C803" s="329"/>
      <c r="D803" s="329"/>
      <c r="E803" s="329"/>
      <c r="F803" s="329"/>
      <c r="G803" s="329"/>
      <c r="H803" s="329"/>
      <c r="I803" s="330"/>
    </row>
    <row r="804" spans="1:9" ht="12.75">
      <c r="A804" s="138">
        <v>4</v>
      </c>
      <c r="B804" s="137"/>
      <c r="C804" s="329"/>
      <c r="D804" s="329"/>
      <c r="E804" s="329"/>
      <c r="F804" s="329"/>
      <c r="G804" s="329"/>
      <c r="H804" s="329"/>
      <c r="I804" s="330"/>
    </row>
    <row r="805" spans="1:9" ht="12.75">
      <c r="A805" s="138">
        <v>5</v>
      </c>
      <c r="B805" s="137"/>
      <c r="C805" s="329"/>
      <c r="D805" s="329"/>
      <c r="E805" s="329"/>
      <c r="F805" s="329"/>
      <c r="G805" s="329"/>
      <c r="H805" s="329"/>
      <c r="I805" s="330"/>
    </row>
    <row r="806" spans="1:9" ht="12.75">
      <c r="A806" s="138">
        <v>6</v>
      </c>
      <c r="B806" s="137"/>
      <c r="C806" s="329"/>
      <c r="D806" s="329"/>
      <c r="E806" s="329"/>
      <c r="F806" s="329"/>
      <c r="G806" s="329"/>
      <c r="H806" s="329"/>
      <c r="I806" s="330"/>
    </row>
    <row r="807" spans="1:9" ht="13.5" thickBot="1">
      <c r="A807" s="331" t="s">
        <v>87</v>
      </c>
      <c r="B807" s="332"/>
      <c r="C807" s="332"/>
      <c r="D807" s="86"/>
      <c r="E807" s="86"/>
      <c r="F807" s="332" t="e">
        <f>VLOOKUP(J798,мандатка!$B:$N,8,FALSE)</f>
        <v>#N/A</v>
      </c>
      <c r="G807" s="332"/>
      <c r="H807" s="332"/>
      <c r="I807" s="333"/>
    </row>
    <row r="808" spans="1:9" ht="13.5" thickBot="1">
      <c r="A808" s="106"/>
      <c r="B808" s="106"/>
      <c r="C808" s="106"/>
      <c r="D808" s="13"/>
      <c r="E808" s="13"/>
      <c r="F808" s="106"/>
      <c r="G808" s="106"/>
      <c r="H808" s="106"/>
      <c r="I808" s="106"/>
    </row>
    <row r="809" spans="1:9" ht="12.75">
      <c r="A809" s="310" t="s">
        <v>85</v>
      </c>
      <c r="B809" s="334"/>
      <c r="C809" s="334"/>
      <c r="D809" s="334"/>
      <c r="E809" s="334"/>
      <c r="F809" s="334"/>
      <c r="G809" s="334"/>
      <c r="H809" s="334"/>
      <c r="I809" s="311"/>
    </row>
    <row r="810" spans="1:10" ht="20.25">
      <c r="A810" s="326" t="s">
        <v>86</v>
      </c>
      <c r="B810" s="327"/>
      <c r="C810" s="335" t="e">
        <f>VLOOKUP(J810,мандатка!$B:$N,3,FALSE)</f>
        <v>#N/A</v>
      </c>
      <c r="D810" s="335"/>
      <c r="E810" s="335"/>
      <c r="F810" s="335"/>
      <c r="G810" s="335"/>
      <c r="H810" s="335"/>
      <c r="I810" s="336"/>
      <c r="J810">
        <v>220</v>
      </c>
    </row>
    <row r="811" spans="1:9" ht="12.75">
      <c r="A811" s="326" t="s">
        <v>92</v>
      </c>
      <c r="B811" s="327"/>
      <c r="C811" s="327"/>
      <c r="D811" s="327"/>
      <c r="E811" s="327"/>
      <c r="F811" s="327"/>
      <c r="G811" s="327"/>
      <c r="H811" s="327"/>
      <c r="I811" s="328"/>
    </row>
    <row r="812" spans="1:9" ht="26.25">
      <c r="A812" s="87" t="s">
        <v>1</v>
      </c>
      <c r="B812" s="13" t="s">
        <v>12</v>
      </c>
      <c r="C812" s="327" t="s">
        <v>4</v>
      </c>
      <c r="D812" s="327"/>
      <c r="E812" s="327"/>
      <c r="F812" s="327"/>
      <c r="G812" s="327"/>
      <c r="H812" s="327"/>
      <c r="I812" s="328"/>
    </row>
    <row r="813" spans="1:9" ht="12.75">
      <c r="A813" s="138">
        <v>1</v>
      </c>
      <c r="B813" s="137"/>
      <c r="C813" s="329"/>
      <c r="D813" s="329"/>
      <c r="E813" s="329"/>
      <c r="F813" s="329"/>
      <c r="G813" s="329"/>
      <c r="H813" s="329"/>
      <c r="I813" s="330"/>
    </row>
    <row r="814" spans="1:9" ht="12.75">
      <c r="A814" s="138">
        <v>2</v>
      </c>
      <c r="B814" s="137"/>
      <c r="C814" s="329"/>
      <c r="D814" s="329"/>
      <c r="E814" s="329"/>
      <c r="F814" s="329"/>
      <c r="G814" s="329"/>
      <c r="H814" s="329"/>
      <c r="I814" s="330"/>
    </row>
    <row r="815" spans="1:9" ht="12.75">
      <c r="A815" s="138">
        <v>3</v>
      </c>
      <c r="B815" s="137"/>
      <c r="C815" s="329"/>
      <c r="D815" s="329"/>
      <c r="E815" s="329"/>
      <c r="F815" s="329"/>
      <c r="G815" s="329"/>
      <c r="H815" s="329"/>
      <c r="I815" s="330"/>
    </row>
    <row r="816" spans="1:9" ht="12.75">
      <c r="A816" s="138">
        <v>4</v>
      </c>
      <c r="B816" s="137"/>
      <c r="C816" s="329"/>
      <c r="D816" s="329"/>
      <c r="E816" s="329"/>
      <c r="F816" s="329"/>
      <c r="G816" s="329"/>
      <c r="H816" s="329"/>
      <c r="I816" s="330"/>
    </row>
    <row r="817" spans="1:9" ht="12.75">
      <c r="A817" s="138">
        <v>5</v>
      </c>
      <c r="B817" s="137"/>
      <c r="C817" s="329"/>
      <c r="D817" s="329"/>
      <c r="E817" s="329"/>
      <c r="F817" s="329"/>
      <c r="G817" s="329"/>
      <c r="H817" s="329"/>
      <c r="I817" s="330"/>
    </row>
    <row r="818" spans="1:9" ht="12.75">
      <c r="A818" s="138">
        <v>6</v>
      </c>
      <c r="B818" s="137"/>
      <c r="C818" s="329"/>
      <c r="D818" s="329"/>
      <c r="E818" s="329"/>
      <c r="F818" s="329"/>
      <c r="G818" s="329"/>
      <c r="H818" s="329"/>
      <c r="I818" s="330"/>
    </row>
    <row r="819" spans="1:9" ht="13.5" thickBot="1">
      <c r="A819" s="331" t="s">
        <v>87</v>
      </c>
      <c r="B819" s="332"/>
      <c r="C819" s="332"/>
      <c r="D819" s="86"/>
      <c r="E819" s="86"/>
      <c r="F819" s="332" t="e">
        <f>VLOOKUP(J810,мандатка!$B:$N,8,FALSE)</f>
        <v>#N/A</v>
      </c>
      <c r="G819" s="332"/>
      <c r="H819" s="332"/>
      <c r="I819" s="333"/>
    </row>
    <row r="820" spans="1:9" ht="12.75">
      <c r="A820" s="310" t="s">
        <v>85</v>
      </c>
      <c r="B820" s="334"/>
      <c r="C820" s="334"/>
      <c r="D820" s="334"/>
      <c r="E820" s="334"/>
      <c r="F820" s="334"/>
      <c r="G820" s="334"/>
      <c r="H820" s="334"/>
      <c r="I820" s="311"/>
    </row>
    <row r="821" spans="1:10" ht="20.25">
      <c r="A821" s="326" t="s">
        <v>86</v>
      </c>
      <c r="B821" s="327"/>
      <c r="C821" s="335" t="e">
        <f>VLOOKUP(J821,мандатка!$B:$N,3,FALSE)</f>
        <v>#N/A</v>
      </c>
      <c r="D821" s="335"/>
      <c r="E821" s="335"/>
      <c r="F821" s="335"/>
      <c r="G821" s="335"/>
      <c r="H821" s="335"/>
      <c r="I821" s="336"/>
      <c r="J821">
        <v>230</v>
      </c>
    </row>
    <row r="822" spans="1:9" ht="12.75">
      <c r="A822" s="326" t="s">
        <v>88</v>
      </c>
      <c r="B822" s="327"/>
      <c r="C822" s="327"/>
      <c r="D822" s="327"/>
      <c r="E822" s="327"/>
      <c r="F822" s="327"/>
      <c r="G822" s="327"/>
      <c r="H822" s="327"/>
      <c r="I822" s="328"/>
    </row>
    <row r="823" spans="1:9" ht="26.25">
      <c r="A823" s="138" t="s">
        <v>1</v>
      </c>
      <c r="B823" s="137" t="s">
        <v>12</v>
      </c>
      <c r="C823" s="329" t="s">
        <v>4</v>
      </c>
      <c r="D823" s="329"/>
      <c r="E823" s="329"/>
      <c r="F823" s="329"/>
      <c r="G823" s="329"/>
      <c r="H823" s="329"/>
      <c r="I823" s="330"/>
    </row>
    <row r="824" spans="1:9" ht="12.75">
      <c r="A824" s="138">
        <v>1</v>
      </c>
      <c r="B824" s="137"/>
      <c r="C824" s="329"/>
      <c r="D824" s="329"/>
      <c r="E824" s="329"/>
      <c r="F824" s="329"/>
      <c r="G824" s="329"/>
      <c r="H824" s="329"/>
      <c r="I824" s="330"/>
    </row>
    <row r="825" spans="1:9" ht="12.75">
      <c r="A825" s="138">
        <v>2</v>
      </c>
      <c r="B825" s="137"/>
      <c r="C825" s="329"/>
      <c r="D825" s="329"/>
      <c r="E825" s="329"/>
      <c r="F825" s="329"/>
      <c r="G825" s="329"/>
      <c r="H825" s="329"/>
      <c r="I825" s="330"/>
    </row>
    <row r="826" spans="1:9" ht="12.75">
      <c r="A826" s="138">
        <v>3</v>
      </c>
      <c r="B826" s="137"/>
      <c r="C826" s="329"/>
      <c r="D826" s="329"/>
      <c r="E826" s="329"/>
      <c r="F826" s="329"/>
      <c r="G826" s="329"/>
      <c r="H826" s="329"/>
      <c r="I826" s="330"/>
    </row>
    <row r="827" spans="1:9" ht="12.75">
      <c r="A827" s="138">
        <v>4</v>
      </c>
      <c r="B827" s="137"/>
      <c r="C827" s="329"/>
      <c r="D827" s="329"/>
      <c r="E827" s="329"/>
      <c r="F827" s="329"/>
      <c r="G827" s="329"/>
      <c r="H827" s="329"/>
      <c r="I827" s="330"/>
    </row>
    <row r="828" spans="1:9" ht="12.75">
      <c r="A828" s="138">
        <v>5</v>
      </c>
      <c r="B828" s="137"/>
      <c r="C828" s="329"/>
      <c r="D828" s="329"/>
      <c r="E828" s="329"/>
      <c r="F828" s="329"/>
      <c r="G828" s="329"/>
      <c r="H828" s="329"/>
      <c r="I828" s="330"/>
    </row>
    <row r="829" spans="1:9" ht="12.75">
      <c r="A829" s="138">
        <v>6</v>
      </c>
      <c r="B829" s="137"/>
      <c r="C829" s="329"/>
      <c r="D829" s="329"/>
      <c r="E829" s="329"/>
      <c r="F829" s="329"/>
      <c r="G829" s="329"/>
      <c r="H829" s="329"/>
      <c r="I829" s="330"/>
    </row>
    <row r="830" spans="1:9" ht="12.75">
      <c r="A830" s="138">
        <v>7</v>
      </c>
      <c r="B830" s="137"/>
      <c r="C830" s="329"/>
      <c r="D830" s="329"/>
      <c r="E830" s="329"/>
      <c r="F830" s="329"/>
      <c r="G830" s="329"/>
      <c r="H830" s="329"/>
      <c r="I830" s="330"/>
    </row>
    <row r="831" spans="1:9" ht="12.75">
      <c r="A831" s="138">
        <v>8</v>
      </c>
      <c r="B831" s="137"/>
      <c r="C831" s="329"/>
      <c r="D831" s="329"/>
      <c r="E831" s="329"/>
      <c r="F831" s="329"/>
      <c r="G831" s="329"/>
      <c r="H831" s="329"/>
      <c r="I831" s="330"/>
    </row>
    <row r="832" spans="1:9" ht="13.5" thickBot="1">
      <c r="A832" s="331" t="s">
        <v>87</v>
      </c>
      <c r="B832" s="332"/>
      <c r="C832" s="332"/>
      <c r="D832" s="86"/>
      <c r="E832" s="86"/>
      <c r="F832" s="332" t="e">
        <f>VLOOKUP(J821,мандатка!$B:$N,8,FALSE)</f>
        <v>#N/A</v>
      </c>
      <c r="G832" s="332"/>
      <c r="H832" s="332"/>
      <c r="I832" s="333"/>
    </row>
    <row r="833" spans="1:9" ht="13.5" thickBot="1">
      <c r="A833" s="106"/>
      <c r="B833" s="106"/>
      <c r="C833" s="106"/>
      <c r="D833" s="13"/>
      <c r="E833" s="13"/>
      <c r="F833" s="106"/>
      <c r="G833" s="106"/>
      <c r="H833" s="106"/>
      <c r="I833" s="106"/>
    </row>
    <row r="834" spans="1:9" ht="12.75">
      <c r="A834" s="310" t="s">
        <v>85</v>
      </c>
      <c r="B834" s="334"/>
      <c r="C834" s="334"/>
      <c r="D834" s="334"/>
      <c r="E834" s="334"/>
      <c r="F834" s="334"/>
      <c r="G834" s="334"/>
      <c r="H834" s="334"/>
      <c r="I834" s="311"/>
    </row>
    <row r="835" spans="1:10" ht="20.25">
      <c r="A835" s="326" t="s">
        <v>86</v>
      </c>
      <c r="B835" s="327"/>
      <c r="C835" s="335" t="e">
        <f>VLOOKUP(J835,мандатка!$B:$N,3,FALSE)</f>
        <v>#N/A</v>
      </c>
      <c r="D835" s="335"/>
      <c r="E835" s="335"/>
      <c r="F835" s="335"/>
      <c r="G835" s="335"/>
      <c r="H835" s="335"/>
      <c r="I835" s="336"/>
      <c r="J835">
        <v>230</v>
      </c>
    </row>
    <row r="836" spans="1:9" ht="12.75">
      <c r="A836" s="326" t="s">
        <v>89</v>
      </c>
      <c r="B836" s="327"/>
      <c r="C836" s="327"/>
      <c r="D836" s="327"/>
      <c r="E836" s="327"/>
      <c r="F836" s="327"/>
      <c r="G836" s="327"/>
      <c r="H836" s="327"/>
      <c r="I836" s="328"/>
    </row>
    <row r="837" spans="1:9" ht="26.25">
      <c r="A837" s="138" t="s">
        <v>1</v>
      </c>
      <c r="B837" s="137" t="s">
        <v>12</v>
      </c>
      <c r="C837" s="329" t="s">
        <v>4</v>
      </c>
      <c r="D837" s="329"/>
      <c r="E837" s="329"/>
      <c r="F837" s="329"/>
      <c r="G837" s="329"/>
      <c r="H837" s="329"/>
      <c r="I837" s="330"/>
    </row>
    <row r="838" spans="1:9" ht="12.75">
      <c r="A838" s="138">
        <v>1</v>
      </c>
      <c r="B838" s="137"/>
      <c r="C838" s="329"/>
      <c r="D838" s="329"/>
      <c r="E838" s="329"/>
      <c r="F838" s="329"/>
      <c r="G838" s="329"/>
      <c r="H838" s="329"/>
      <c r="I838" s="330"/>
    </row>
    <row r="839" spans="1:9" ht="12.75">
      <c r="A839" s="138">
        <v>2</v>
      </c>
      <c r="B839" s="137"/>
      <c r="C839" s="329"/>
      <c r="D839" s="329"/>
      <c r="E839" s="329"/>
      <c r="F839" s="329"/>
      <c r="G839" s="329"/>
      <c r="H839" s="329"/>
      <c r="I839" s="330"/>
    </row>
    <row r="840" spans="1:9" ht="12.75">
      <c r="A840" s="138">
        <v>1</v>
      </c>
      <c r="B840" s="137"/>
      <c r="C840" s="329"/>
      <c r="D840" s="329"/>
      <c r="E840" s="329"/>
      <c r="F840" s="329"/>
      <c r="G840" s="329"/>
      <c r="H840" s="329"/>
      <c r="I840" s="330"/>
    </row>
    <row r="841" spans="1:9" ht="12.75">
      <c r="A841" s="138">
        <v>2</v>
      </c>
      <c r="B841" s="137"/>
      <c r="C841" s="329"/>
      <c r="D841" s="329"/>
      <c r="E841" s="329"/>
      <c r="F841" s="329"/>
      <c r="G841" s="329"/>
      <c r="H841" s="329"/>
      <c r="I841" s="330"/>
    </row>
    <row r="842" spans="1:9" ht="12.75">
      <c r="A842" s="138">
        <v>1</v>
      </c>
      <c r="B842" s="137"/>
      <c r="C842" s="329"/>
      <c r="D842" s="329"/>
      <c r="E842" s="329"/>
      <c r="F842" s="329"/>
      <c r="G842" s="329"/>
      <c r="H842" s="329"/>
      <c r="I842" s="330"/>
    </row>
    <row r="843" spans="1:9" ht="12.75">
      <c r="A843" s="138">
        <v>2</v>
      </c>
      <c r="B843" s="137"/>
      <c r="C843" s="329"/>
      <c r="D843" s="329"/>
      <c r="E843" s="329"/>
      <c r="F843" s="329"/>
      <c r="G843" s="329"/>
      <c r="H843" s="329"/>
      <c r="I843" s="330"/>
    </row>
    <row r="844" spans="1:9" ht="12.75">
      <c r="A844" s="138">
        <v>1</v>
      </c>
      <c r="B844" s="137"/>
      <c r="C844" s="329"/>
      <c r="D844" s="329"/>
      <c r="E844" s="329"/>
      <c r="F844" s="329"/>
      <c r="G844" s="329"/>
      <c r="H844" s="329"/>
      <c r="I844" s="330"/>
    </row>
    <row r="845" spans="1:9" ht="12.75">
      <c r="A845" s="138">
        <v>2</v>
      </c>
      <c r="B845" s="137"/>
      <c r="C845" s="329"/>
      <c r="D845" s="329"/>
      <c r="E845" s="329"/>
      <c r="F845" s="329"/>
      <c r="G845" s="329"/>
      <c r="H845" s="329"/>
      <c r="I845" s="330"/>
    </row>
    <row r="846" spans="1:9" ht="13.5" thickBot="1">
      <c r="A846" s="331" t="s">
        <v>87</v>
      </c>
      <c r="B846" s="332"/>
      <c r="C846" s="332"/>
      <c r="D846" s="86"/>
      <c r="E846" s="86"/>
      <c r="F846" s="332" t="e">
        <f>VLOOKUP(J835,мандатка!$B:$N,8,FALSE)</f>
        <v>#N/A</v>
      </c>
      <c r="G846" s="332"/>
      <c r="H846" s="332"/>
      <c r="I846" s="333"/>
    </row>
    <row r="847" spans="1:9" ht="13.5" thickBot="1">
      <c r="A847" s="106"/>
      <c r="B847" s="106"/>
      <c r="C847" s="106"/>
      <c r="D847" s="13"/>
      <c r="E847" s="13"/>
      <c r="F847" s="106"/>
      <c r="G847" s="106"/>
      <c r="H847" s="106"/>
      <c r="I847" s="106"/>
    </row>
    <row r="848" spans="1:9" ht="12.75">
      <c r="A848" s="310" t="s">
        <v>85</v>
      </c>
      <c r="B848" s="334"/>
      <c r="C848" s="334"/>
      <c r="D848" s="334"/>
      <c r="E848" s="334"/>
      <c r="F848" s="334"/>
      <c r="G848" s="334"/>
      <c r="H848" s="334"/>
      <c r="I848" s="311"/>
    </row>
    <row r="849" spans="1:10" ht="20.25">
      <c r="A849" s="326" t="s">
        <v>86</v>
      </c>
      <c r="B849" s="327"/>
      <c r="C849" s="335" t="e">
        <f>VLOOKUP(J849,мандатка!$B:$N,3,FALSE)</f>
        <v>#N/A</v>
      </c>
      <c r="D849" s="335"/>
      <c r="E849" s="335"/>
      <c r="F849" s="335"/>
      <c r="G849" s="335"/>
      <c r="H849" s="335"/>
      <c r="I849" s="336"/>
      <c r="J849">
        <v>230</v>
      </c>
    </row>
    <row r="850" spans="1:9" ht="12.75">
      <c r="A850" s="326" t="s">
        <v>90</v>
      </c>
      <c r="B850" s="327"/>
      <c r="C850" s="327"/>
      <c r="D850" s="327"/>
      <c r="E850" s="327"/>
      <c r="F850" s="327"/>
      <c r="G850" s="327"/>
      <c r="H850" s="327"/>
      <c r="I850" s="328"/>
    </row>
    <row r="851" spans="1:9" ht="26.25">
      <c r="A851" s="138" t="s">
        <v>1</v>
      </c>
      <c r="B851" s="137" t="s">
        <v>12</v>
      </c>
      <c r="C851" s="329" t="s">
        <v>4</v>
      </c>
      <c r="D851" s="329"/>
      <c r="E851" s="329"/>
      <c r="F851" s="329"/>
      <c r="G851" s="329"/>
      <c r="H851" s="329"/>
      <c r="I851" s="330"/>
    </row>
    <row r="852" spans="1:9" ht="12.75">
      <c r="A852" s="138">
        <v>1</v>
      </c>
      <c r="B852" s="137"/>
      <c r="C852" s="329"/>
      <c r="D852" s="329"/>
      <c r="E852" s="329"/>
      <c r="F852" s="329"/>
      <c r="G852" s="329"/>
      <c r="H852" s="329"/>
      <c r="I852" s="330"/>
    </row>
    <row r="853" spans="1:9" ht="12.75">
      <c r="A853" s="138">
        <v>2</v>
      </c>
      <c r="B853" s="137"/>
      <c r="C853" s="329"/>
      <c r="D853" s="329"/>
      <c r="E853" s="329"/>
      <c r="F853" s="329"/>
      <c r="G853" s="329"/>
      <c r="H853" s="329"/>
      <c r="I853" s="330"/>
    </row>
    <row r="854" spans="1:9" ht="12.75">
      <c r="A854" s="138">
        <v>3</v>
      </c>
      <c r="B854" s="137"/>
      <c r="C854" s="329"/>
      <c r="D854" s="329"/>
      <c r="E854" s="329"/>
      <c r="F854" s="329"/>
      <c r="G854" s="329"/>
      <c r="H854" s="329"/>
      <c r="I854" s="330"/>
    </row>
    <row r="855" spans="1:9" ht="12.75">
      <c r="A855" s="138">
        <v>4</v>
      </c>
      <c r="B855" s="137"/>
      <c r="C855" s="329"/>
      <c r="D855" s="329"/>
      <c r="E855" s="329"/>
      <c r="F855" s="329"/>
      <c r="G855" s="329"/>
      <c r="H855" s="329"/>
      <c r="I855" s="330"/>
    </row>
    <row r="856" spans="1:9" ht="12.75">
      <c r="A856" s="138">
        <v>5</v>
      </c>
      <c r="B856" s="137"/>
      <c r="C856" s="329"/>
      <c r="D856" s="329"/>
      <c r="E856" s="329"/>
      <c r="F856" s="329"/>
      <c r="G856" s="329"/>
      <c r="H856" s="329"/>
      <c r="I856" s="330"/>
    </row>
    <row r="857" spans="1:9" ht="12.75">
      <c r="A857" s="138">
        <v>6</v>
      </c>
      <c r="B857" s="137"/>
      <c r="C857" s="329"/>
      <c r="D857" s="329"/>
      <c r="E857" s="329"/>
      <c r="F857" s="329"/>
      <c r="G857" s="329"/>
      <c r="H857" s="329"/>
      <c r="I857" s="330"/>
    </row>
    <row r="858" spans="1:9" ht="13.5" thickBot="1">
      <c r="A858" s="331" t="s">
        <v>87</v>
      </c>
      <c r="B858" s="332"/>
      <c r="C858" s="332"/>
      <c r="D858" s="86"/>
      <c r="E858" s="86"/>
      <c r="F858" s="332" t="e">
        <f>VLOOKUP(J849,мандатка!$B:$N,8,FALSE)</f>
        <v>#N/A</v>
      </c>
      <c r="G858" s="332"/>
      <c r="H858" s="332"/>
      <c r="I858" s="333"/>
    </row>
    <row r="859" spans="1:9" ht="13.5" thickBot="1">
      <c r="A859" s="106"/>
      <c r="B859" s="106"/>
      <c r="C859" s="106"/>
      <c r="D859" s="13"/>
      <c r="E859" s="13"/>
      <c r="F859" s="106"/>
      <c r="G859" s="106"/>
      <c r="H859" s="106"/>
      <c r="I859" s="106"/>
    </row>
    <row r="860" spans="1:9" ht="12.75">
      <c r="A860" s="310" t="s">
        <v>85</v>
      </c>
      <c r="B860" s="334"/>
      <c r="C860" s="334"/>
      <c r="D860" s="334"/>
      <c r="E860" s="334"/>
      <c r="F860" s="334"/>
      <c r="G860" s="334"/>
      <c r="H860" s="334"/>
      <c r="I860" s="311"/>
    </row>
    <row r="861" spans="1:10" ht="20.25">
      <c r="A861" s="326" t="s">
        <v>86</v>
      </c>
      <c r="B861" s="327"/>
      <c r="C861" s="335" t="e">
        <f>VLOOKUP(J861,мандатка!$B:$N,3,FALSE)</f>
        <v>#N/A</v>
      </c>
      <c r="D861" s="335"/>
      <c r="E861" s="335"/>
      <c r="F861" s="335"/>
      <c r="G861" s="335"/>
      <c r="H861" s="335"/>
      <c r="I861" s="336"/>
      <c r="J861">
        <v>230</v>
      </c>
    </row>
    <row r="862" spans="1:9" ht="12.75">
      <c r="A862" s="326" t="s">
        <v>91</v>
      </c>
      <c r="B862" s="327"/>
      <c r="C862" s="327"/>
      <c r="D862" s="327"/>
      <c r="E862" s="327"/>
      <c r="F862" s="327"/>
      <c r="G862" s="327"/>
      <c r="H862" s="327"/>
      <c r="I862" s="328"/>
    </row>
    <row r="863" spans="1:9" ht="26.25">
      <c r="A863" s="138" t="s">
        <v>1</v>
      </c>
      <c r="B863" s="137" t="s">
        <v>12</v>
      </c>
      <c r="C863" s="329" t="s">
        <v>4</v>
      </c>
      <c r="D863" s="329"/>
      <c r="E863" s="329"/>
      <c r="F863" s="329"/>
      <c r="G863" s="329"/>
      <c r="H863" s="329"/>
      <c r="I863" s="330"/>
    </row>
    <row r="864" spans="1:9" ht="12.75">
      <c r="A864" s="138">
        <v>1</v>
      </c>
      <c r="B864" s="137"/>
      <c r="C864" s="329"/>
      <c r="D864" s="329"/>
      <c r="E864" s="329"/>
      <c r="F864" s="329"/>
      <c r="G864" s="329"/>
      <c r="H864" s="329"/>
      <c r="I864" s="330"/>
    </row>
    <row r="865" spans="1:9" ht="12.75">
      <c r="A865" s="138">
        <v>2</v>
      </c>
      <c r="B865" s="137"/>
      <c r="C865" s="329"/>
      <c r="D865" s="329"/>
      <c r="E865" s="329"/>
      <c r="F865" s="329"/>
      <c r="G865" s="329"/>
      <c r="H865" s="329"/>
      <c r="I865" s="330"/>
    </row>
    <row r="866" spans="1:9" ht="12.75">
      <c r="A866" s="138">
        <v>3</v>
      </c>
      <c r="B866" s="137"/>
      <c r="C866" s="329"/>
      <c r="D866" s="329"/>
      <c r="E866" s="329"/>
      <c r="F866" s="329"/>
      <c r="G866" s="329"/>
      <c r="H866" s="329"/>
      <c r="I866" s="330"/>
    </row>
    <row r="867" spans="1:9" ht="12.75">
      <c r="A867" s="138">
        <v>4</v>
      </c>
      <c r="B867" s="137"/>
      <c r="C867" s="329"/>
      <c r="D867" s="329"/>
      <c r="E867" s="329"/>
      <c r="F867" s="329"/>
      <c r="G867" s="329"/>
      <c r="H867" s="329"/>
      <c r="I867" s="330"/>
    </row>
    <row r="868" spans="1:9" ht="12.75">
      <c r="A868" s="138">
        <v>5</v>
      </c>
      <c r="B868" s="137"/>
      <c r="C868" s="329"/>
      <c r="D868" s="329"/>
      <c r="E868" s="329"/>
      <c r="F868" s="329"/>
      <c r="G868" s="329"/>
      <c r="H868" s="329"/>
      <c r="I868" s="330"/>
    </row>
    <row r="869" spans="1:9" ht="12.75">
      <c r="A869" s="138">
        <v>6</v>
      </c>
      <c r="B869" s="137"/>
      <c r="C869" s="329"/>
      <c r="D869" s="329"/>
      <c r="E869" s="329"/>
      <c r="F869" s="329"/>
      <c r="G869" s="329"/>
      <c r="H869" s="329"/>
      <c r="I869" s="330"/>
    </row>
    <row r="870" spans="1:9" ht="13.5" thickBot="1">
      <c r="A870" s="331" t="s">
        <v>87</v>
      </c>
      <c r="B870" s="332"/>
      <c r="C870" s="332"/>
      <c r="D870" s="86"/>
      <c r="E870" s="86"/>
      <c r="F870" s="332" t="e">
        <f>VLOOKUP(J861,мандатка!$B:$N,8,FALSE)</f>
        <v>#N/A</v>
      </c>
      <c r="G870" s="332"/>
      <c r="H870" s="332"/>
      <c r="I870" s="333"/>
    </row>
    <row r="871" spans="1:9" ht="13.5" thickBot="1">
      <c r="A871" s="106"/>
      <c r="B871" s="106"/>
      <c r="C871" s="106"/>
      <c r="D871" s="13"/>
      <c r="E871" s="13"/>
      <c r="F871" s="106"/>
      <c r="G871" s="106"/>
      <c r="H871" s="106"/>
      <c r="I871" s="106"/>
    </row>
    <row r="872" spans="1:9" ht="12.75">
      <c r="A872" s="310" t="s">
        <v>85</v>
      </c>
      <c r="B872" s="334"/>
      <c r="C872" s="334"/>
      <c r="D872" s="334"/>
      <c r="E872" s="334"/>
      <c r="F872" s="334"/>
      <c r="G872" s="334"/>
      <c r="H872" s="334"/>
      <c r="I872" s="311"/>
    </row>
    <row r="873" spans="1:10" ht="20.25">
      <c r="A873" s="326" t="s">
        <v>86</v>
      </c>
      <c r="B873" s="327"/>
      <c r="C873" s="335" t="e">
        <f>VLOOKUP(J873,мандатка!$B:$N,3,FALSE)</f>
        <v>#N/A</v>
      </c>
      <c r="D873" s="335"/>
      <c r="E873" s="335"/>
      <c r="F873" s="335"/>
      <c r="G873" s="335"/>
      <c r="H873" s="335"/>
      <c r="I873" s="336"/>
      <c r="J873">
        <v>230</v>
      </c>
    </row>
    <row r="874" spans="1:9" ht="12.75">
      <c r="A874" s="326" t="s">
        <v>92</v>
      </c>
      <c r="B874" s="327"/>
      <c r="C874" s="327"/>
      <c r="D874" s="327"/>
      <c r="E874" s="327"/>
      <c r="F874" s="327"/>
      <c r="G874" s="327"/>
      <c r="H874" s="327"/>
      <c r="I874" s="328"/>
    </row>
    <row r="875" spans="1:9" ht="26.25">
      <c r="A875" s="87" t="s">
        <v>1</v>
      </c>
      <c r="B875" s="13" t="s">
        <v>12</v>
      </c>
      <c r="C875" s="327" t="s">
        <v>4</v>
      </c>
      <c r="D875" s="327"/>
      <c r="E875" s="327"/>
      <c r="F875" s="327"/>
      <c r="G875" s="327"/>
      <c r="H875" s="327"/>
      <c r="I875" s="328"/>
    </row>
    <row r="876" spans="1:9" ht="12.75">
      <c r="A876" s="138">
        <v>1</v>
      </c>
      <c r="B876" s="137"/>
      <c r="C876" s="329"/>
      <c r="D876" s="329"/>
      <c r="E876" s="329"/>
      <c r="F876" s="329"/>
      <c r="G876" s="329"/>
      <c r="H876" s="329"/>
      <c r="I876" s="330"/>
    </row>
    <row r="877" spans="1:9" ht="12.75">
      <c r="A877" s="138">
        <v>2</v>
      </c>
      <c r="B877" s="137"/>
      <c r="C877" s="329"/>
      <c r="D877" s="329"/>
      <c r="E877" s="329"/>
      <c r="F877" s="329"/>
      <c r="G877" s="329"/>
      <c r="H877" s="329"/>
      <c r="I877" s="330"/>
    </row>
    <row r="878" spans="1:9" ht="12.75">
      <c r="A878" s="138">
        <v>3</v>
      </c>
      <c r="B878" s="137"/>
      <c r="C878" s="329"/>
      <c r="D878" s="329"/>
      <c r="E878" s="329"/>
      <c r="F878" s="329"/>
      <c r="G878" s="329"/>
      <c r="H878" s="329"/>
      <c r="I878" s="330"/>
    </row>
    <row r="879" spans="1:9" ht="12.75">
      <c r="A879" s="138">
        <v>4</v>
      </c>
      <c r="B879" s="137"/>
      <c r="C879" s="329"/>
      <c r="D879" s="329"/>
      <c r="E879" s="329"/>
      <c r="F879" s="329"/>
      <c r="G879" s="329"/>
      <c r="H879" s="329"/>
      <c r="I879" s="330"/>
    </row>
    <row r="880" spans="1:9" ht="12.75">
      <c r="A880" s="138">
        <v>5</v>
      </c>
      <c r="B880" s="137"/>
      <c r="C880" s="329"/>
      <c r="D880" s="329"/>
      <c r="E880" s="329"/>
      <c r="F880" s="329"/>
      <c r="G880" s="329"/>
      <c r="H880" s="329"/>
      <c r="I880" s="330"/>
    </row>
    <row r="881" spans="1:9" ht="12.75">
      <c r="A881" s="138">
        <v>6</v>
      </c>
      <c r="B881" s="137"/>
      <c r="C881" s="329"/>
      <c r="D881" s="329"/>
      <c r="E881" s="329"/>
      <c r="F881" s="329"/>
      <c r="G881" s="329"/>
      <c r="H881" s="329"/>
      <c r="I881" s="330"/>
    </row>
    <row r="882" spans="1:9" ht="13.5" thickBot="1">
      <c r="A882" s="331" t="s">
        <v>87</v>
      </c>
      <c r="B882" s="332"/>
      <c r="C882" s="332"/>
      <c r="D882" s="86"/>
      <c r="E882" s="86"/>
      <c r="F882" s="332" t="e">
        <f>VLOOKUP(J873,мандатка!$B:$N,8,FALSE)</f>
        <v>#N/A</v>
      </c>
      <c r="G882" s="332"/>
      <c r="H882" s="332"/>
      <c r="I882" s="333"/>
    </row>
    <row r="883" spans="1:9" ht="12.75">
      <c r="A883" s="310" t="s">
        <v>85</v>
      </c>
      <c r="B883" s="334"/>
      <c r="C883" s="334"/>
      <c r="D883" s="334"/>
      <c r="E883" s="334"/>
      <c r="F883" s="334"/>
      <c r="G883" s="334"/>
      <c r="H883" s="334"/>
      <c r="I883" s="311"/>
    </row>
    <row r="884" spans="1:10" ht="20.25">
      <c r="A884" s="326" t="s">
        <v>86</v>
      </c>
      <c r="B884" s="327"/>
      <c r="C884" s="335" t="e">
        <f>VLOOKUP(J884,мандатка!$B:$N,3,FALSE)</f>
        <v>#N/A</v>
      </c>
      <c r="D884" s="335"/>
      <c r="E884" s="335"/>
      <c r="F884" s="335"/>
      <c r="G884" s="335"/>
      <c r="H884" s="335"/>
      <c r="I884" s="336"/>
      <c r="J884">
        <v>240</v>
      </c>
    </row>
    <row r="885" spans="1:9" ht="12.75">
      <c r="A885" s="326" t="s">
        <v>88</v>
      </c>
      <c r="B885" s="327"/>
      <c r="C885" s="327"/>
      <c r="D885" s="327"/>
      <c r="E885" s="327"/>
      <c r="F885" s="327"/>
      <c r="G885" s="327"/>
      <c r="H885" s="327"/>
      <c r="I885" s="328"/>
    </row>
    <row r="886" spans="1:9" ht="26.25">
      <c r="A886" s="138" t="s">
        <v>1</v>
      </c>
      <c r="B886" s="137" t="s">
        <v>12</v>
      </c>
      <c r="C886" s="329" t="s">
        <v>4</v>
      </c>
      <c r="D886" s="329"/>
      <c r="E886" s="329"/>
      <c r="F886" s="329"/>
      <c r="G886" s="329"/>
      <c r="H886" s="329"/>
      <c r="I886" s="330"/>
    </row>
    <row r="887" spans="1:9" ht="12.75">
      <c r="A887" s="138">
        <v>1</v>
      </c>
      <c r="B887" s="137"/>
      <c r="C887" s="329"/>
      <c r="D887" s="329"/>
      <c r="E887" s="329"/>
      <c r="F887" s="329"/>
      <c r="G887" s="329"/>
      <c r="H887" s="329"/>
      <c r="I887" s="330"/>
    </row>
    <row r="888" spans="1:9" ht="12.75">
      <c r="A888" s="138">
        <v>2</v>
      </c>
      <c r="B888" s="137"/>
      <c r="C888" s="329"/>
      <c r="D888" s="329"/>
      <c r="E888" s="329"/>
      <c r="F888" s="329"/>
      <c r="G888" s="329"/>
      <c r="H888" s="329"/>
      <c r="I888" s="330"/>
    </row>
    <row r="889" spans="1:9" ht="12.75">
      <c r="A889" s="138">
        <v>3</v>
      </c>
      <c r="B889" s="137"/>
      <c r="C889" s="329"/>
      <c r="D889" s="329"/>
      <c r="E889" s="329"/>
      <c r="F889" s="329"/>
      <c r="G889" s="329"/>
      <c r="H889" s="329"/>
      <c r="I889" s="330"/>
    </row>
    <row r="890" spans="1:9" ht="12.75">
      <c r="A890" s="138">
        <v>4</v>
      </c>
      <c r="B890" s="137"/>
      <c r="C890" s="329"/>
      <c r="D890" s="329"/>
      <c r="E890" s="329"/>
      <c r="F890" s="329"/>
      <c r="G890" s="329"/>
      <c r="H890" s="329"/>
      <c r="I890" s="330"/>
    </row>
    <row r="891" spans="1:9" ht="12.75">
      <c r="A891" s="138">
        <v>5</v>
      </c>
      <c r="B891" s="137"/>
      <c r="C891" s="329"/>
      <c r="D891" s="329"/>
      <c r="E891" s="329"/>
      <c r="F891" s="329"/>
      <c r="G891" s="329"/>
      <c r="H891" s="329"/>
      <c r="I891" s="330"/>
    </row>
    <row r="892" spans="1:9" ht="12.75">
      <c r="A892" s="138">
        <v>6</v>
      </c>
      <c r="B892" s="137"/>
      <c r="C892" s="329"/>
      <c r="D892" s="329"/>
      <c r="E892" s="329"/>
      <c r="F892" s="329"/>
      <c r="G892" s="329"/>
      <c r="H892" s="329"/>
      <c r="I892" s="330"/>
    </row>
    <row r="893" spans="1:9" ht="12.75">
      <c r="A893" s="138">
        <v>7</v>
      </c>
      <c r="B893" s="137"/>
      <c r="C893" s="329"/>
      <c r="D893" s="329"/>
      <c r="E893" s="329"/>
      <c r="F893" s="329"/>
      <c r="G893" s="329"/>
      <c r="H893" s="329"/>
      <c r="I893" s="330"/>
    </row>
    <row r="894" spans="1:9" ht="12.75">
      <c r="A894" s="138">
        <v>8</v>
      </c>
      <c r="B894" s="137"/>
      <c r="C894" s="329"/>
      <c r="D894" s="329"/>
      <c r="E894" s="329"/>
      <c r="F894" s="329"/>
      <c r="G894" s="329"/>
      <c r="H894" s="329"/>
      <c r="I894" s="330"/>
    </row>
    <row r="895" spans="1:9" ht="13.5" thickBot="1">
      <c r="A895" s="331" t="s">
        <v>87</v>
      </c>
      <c r="B895" s="332"/>
      <c r="C895" s="332"/>
      <c r="D895" s="86"/>
      <c r="E895" s="86"/>
      <c r="F895" s="332" t="e">
        <f>VLOOKUP(J884,мандатка!$B:$N,8,FALSE)</f>
        <v>#N/A</v>
      </c>
      <c r="G895" s="332"/>
      <c r="H895" s="332"/>
      <c r="I895" s="333"/>
    </row>
    <row r="896" spans="1:9" ht="13.5" thickBot="1">
      <c r="A896" s="106"/>
      <c r="B896" s="106"/>
      <c r="C896" s="106"/>
      <c r="D896" s="13"/>
      <c r="E896" s="13"/>
      <c r="F896" s="106"/>
      <c r="G896" s="106"/>
      <c r="H896" s="106"/>
      <c r="I896" s="106"/>
    </row>
    <row r="897" spans="1:9" ht="12.75">
      <c r="A897" s="310" t="s">
        <v>85</v>
      </c>
      <c r="B897" s="334"/>
      <c r="C897" s="334"/>
      <c r="D897" s="334"/>
      <c r="E897" s="334"/>
      <c r="F897" s="334"/>
      <c r="G897" s="334"/>
      <c r="H897" s="334"/>
      <c r="I897" s="311"/>
    </row>
    <row r="898" spans="1:10" ht="20.25">
      <c r="A898" s="326" t="s">
        <v>86</v>
      </c>
      <c r="B898" s="327"/>
      <c r="C898" s="335" t="e">
        <f>VLOOKUP(J898,мандатка!$B:$N,3,FALSE)</f>
        <v>#N/A</v>
      </c>
      <c r="D898" s="335"/>
      <c r="E898" s="335"/>
      <c r="F898" s="335"/>
      <c r="G898" s="335"/>
      <c r="H898" s="335"/>
      <c r="I898" s="336"/>
      <c r="J898">
        <v>240</v>
      </c>
    </row>
    <row r="899" spans="1:9" ht="12.75">
      <c r="A899" s="326" t="s">
        <v>89</v>
      </c>
      <c r="B899" s="327"/>
      <c r="C899" s="327"/>
      <c r="D899" s="327"/>
      <c r="E899" s="327"/>
      <c r="F899" s="327"/>
      <c r="G899" s="327"/>
      <c r="H899" s="327"/>
      <c r="I899" s="328"/>
    </row>
    <row r="900" spans="1:9" ht="26.25">
      <c r="A900" s="138" t="s">
        <v>1</v>
      </c>
      <c r="B900" s="137" t="s">
        <v>12</v>
      </c>
      <c r="C900" s="329" t="s">
        <v>4</v>
      </c>
      <c r="D900" s="329"/>
      <c r="E900" s="329"/>
      <c r="F900" s="329"/>
      <c r="G900" s="329"/>
      <c r="H900" s="329"/>
      <c r="I900" s="330"/>
    </row>
    <row r="901" spans="1:9" ht="12.75">
      <c r="A901" s="138">
        <v>1</v>
      </c>
      <c r="B901" s="137"/>
      <c r="C901" s="329"/>
      <c r="D901" s="329"/>
      <c r="E901" s="329"/>
      <c r="F901" s="329"/>
      <c r="G901" s="329"/>
      <c r="H901" s="329"/>
      <c r="I901" s="330"/>
    </row>
    <row r="902" spans="1:9" ht="12.75">
      <c r="A902" s="138">
        <v>2</v>
      </c>
      <c r="B902" s="137"/>
      <c r="C902" s="329"/>
      <c r="D902" s="329"/>
      <c r="E902" s="329"/>
      <c r="F902" s="329"/>
      <c r="G902" s="329"/>
      <c r="H902" s="329"/>
      <c r="I902" s="330"/>
    </row>
    <row r="903" spans="1:9" ht="12.75">
      <c r="A903" s="138">
        <v>1</v>
      </c>
      <c r="B903" s="137"/>
      <c r="C903" s="329"/>
      <c r="D903" s="329"/>
      <c r="E903" s="329"/>
      <c r="F903" s="329"/>
      <c r="G903" s="329"/>
      <c r="H903" s="329"/>
      <c r="I903" s="330"/>
    </row>
    <row r="904" spans="1:9" ht="12.75">
      <c r="A904" s="138">
        <v>2</v>
      </c>
      <c r="B904" s="137"/>
      <c r="C904" s="329"/>
      <c r="D904" s="329"/>
      <c r="E904" s="329"/>
      <c r="F904" s="329"/>
      <c r="G904" s="329"/>
      <c r="H904" s="329"/>
      <c r="I904" s="330"/>
    </row>
    <row r="905" spans="1:9" ht="12.75">
      <c r="A905" s="138">
        <v>1</v>
      </c>
      <c r="B905" s="137"/>
      <c r="C905" s="329"/>
      <c r="D905" s="329"/>
      <c r="E905" s="329"/>
      <c r="F905" s="329"/>
      <c r="G905" s="329"/>
      <c r="H905" s="329"/>
      <c r="I905" s="330"/>
    </row>
    <row r="906" spans="1:9" ht="12.75">
      <c r="A906" s="138">
        <v>2</v>
      </c>
      <c r="B906" s="137"/>
      <c r="C906" s="329"/>
      <c r="D906" s="329"/>
      <c r="E906" s="329"/>
      <c r="F906" s="329"/>
      <c r="G906" s="329"/>
      <c r="H906" s="329"/>
      <c r="I906" s="330"/>
    </row>
    <row r="907" spans="1:9" ht="12.75">
      <c r="A907" s="138">
        <v>1</v>
      </c>
      <c r="B907" s="137"/>
      <c r="C907" s="329"/>
      <c r="D907" s="329"/>
      <c r="E907" s="329"/>
      <c r="F907" s="329"/>
      <c r="G907" s="329"/>
      <c r="H907" s="329"/>
      <c r="I907" s="330"/>
    </row>
    <row r="908" spans="1:9" ht="12.75">
      <c r="A908" s="138">
        <v>2</v>
      </c>
      <c r="B908" s="137"/>
      <c r="C908" s="329"/>
      <c r="D908" s="329"/>
      <c r="E908" s="329"/>
      <c r="F908" s="329"/>
      <c r="G908" s="329"/>
      <c r="H908" s="329"/>
      <c r="I908" s="330"/>
    </row>
    <row r="909" spans="1:9" ht="13.5" thickBot="1">
      <c r="A909" s="331" t="s">
        <v>87</v>
      </c>
      <c r="B909" s="332"/>
      <c r="C909" s="332"/>
      <c r="D909" s="86"/>
      <c r="E909" s="86"/>
      <c r="F909" s="332" t="e">
        <f>VLOOKUP(J898,мандатка!$B:$N,8,FALSE)</f>
        <v>#N/A</v>
      </c>
      <c r="G909" s="332"/>
      <c r="H909" s="332"/>
      <c r="I909" s="333"/>
    </row>
    <row r="910" spans="1:9" ht="13.5" thickBot="1">
      <c r="A910" s="106"/>
      <c r="B910" s="106"/>
      <c r="C910" s="106"/>
      <c r="D910" s="13"/>
      <c r="E910" s="13"/>
      <c r="F910" s="106"/>
      <c r="G910" s="106"/>
      <c r="H910" s="106"/>
      <c r="I910" s="106"/>
    </row>
    <row r="911" spans="1:9" ht="12.75">
      <c r="A911" s="310" t="s">
        <v>85</v>
      </c>
      <c r="B911" s="334"/>
      <c r="C911" s="334"/>
      <c r="D911" s="334"/>
      <c r="E911" s="334"/>
      <c r="F911" s="334"/>
      <c r="G911" s="334"/>
      <c r="H911" s="334"/>
      <c r="I911" s="311"/>
    </row>
    <row r="912" spans="1:10" ht="20.25">
      <c r="A912" s="326" t="s">
        <v>86</v>
      </c>
      <c r="B912" s="327"/>
      <c r="C912" s="335" t="e">
        <f>VLOOKUP(J912,мандатка!$B:$N,3,FALSE)</f>
        <v>#N/A</v>
      </c>
      <c r="D912" s="335"/>
      <c r="E912" s="335"/>
      <c r="F912" s="335"/>
      <c r="G912" s="335"/>
      <c r="H912" s="335"/>
      <c r="I912" s="336"/>
      <c r="J912">
        <v>240</v>
      </c>
    </row>
    <row r="913" spans="1:9" ht="12.75">
      <c r="A913" s="326" t="s">
        <v>90</v>
      </c>
      <c r="B913" s="327"/>
      <c r="C913" s="327"/>
      <c r="D913" s="327"/>
      <c r="E913" s="327"/>
      <c r="F913" s="327"/>
      <c r="G913" s="327"/>
      <c r="H913" s="327"/>
      <c r="I913" s="328"/>
    </row>
    <row r="914" spans="1:9" ht="26.25">
      <c r="A914" s="138" t="s">
        <v>1</v>
      </c>
      <c r="B914" s="137" t="s">
        <v>12</v>
      </c>
      <c r="C914" s="329" t="s">
        <v>4</v>
      </c>
      <c r="D914" s="329"/>
      <c r="E914" s="329"/>
      <c r="F914" s="329"/>
      <c r="G914" s="329"/>
      <c r="H914" s="329"/>
      <c r="I914" s="330"/>
    </row>
    <row r="915" spans="1:9" ht="12.75">
      <c r="A915" s="138">
        <v>1</v>
      </c>
      <c r="B915" s="137"/>
      <c r="C915" s="329"/>
      <c r="D915" s="329"/>
      <c r="E915" s="329"/>
      <c r="F915" s="329"/>
      <c r="G915" s="329"/>
      <c r="H915" s="329"/>
      <c r="I915" s="330"/>
    </row>
    <row r="916" spans="1:9" ht="12.75">
      <c r="A916" s="138">
        <v>2</v>
      </c>
      <c r="B916" s="137"/>
      <c r="C916" s="329"/>
      <c r="D916" s="329"/>
      <c r="E916" s="329"/>
      <c r="F916" s="329"/>
      <c r="G916" s="329"/>
      <c r="H916" s="329"/>
      <c r="I916" s="330"/>
    </row>
    <row r="917" spans="1:9" ht="12.75">
      <c r="A917" s="138">
        <v>3</v>
      </c>
      <c r="B917" s="137"/>
      <c r="C917" s="329"/>
      <c r="D917" s="329"/>
      <c r="E917" s="329"/>
      <c r="F917" s="329"/>
      <c r="G917" s="329"/>
      <c r="H917" s="329"/>
      <c r="I917" s="330"/>
    </row>
    <row r="918" spans="1:9" ht="12.75">
      <c r="A918" s="138">
        <v>4</v>
      </c>
      <c r="B918" s="137"/>
      <c r="C918" s="329"/>
      <c r="D918" s="329"/>
      <c r="E918" s="329"/>
      <c r="F918" s="329"/>
      <c r="G918" s="329"/>
      <c r="H918" s="329"/>
      <c r="I918" s="330"/>
    </row>
    <row r="919" spans="1:9" ht="12.75">
      <c r="A919" s="138">
        <v>5</v>
      </c>
      <c r="B919" s="137"/>
      <c r="C919" s="329"/>
      <c r="D919" s="329"/>
      <c r="E919" s="329"/>
      <c r="F919" s="329"/>
      <c r="G919" s="329"/>
      <c r="H919" s="329"/>
      <c r="I919" s="330"/>
    </row>
    <row r="920" spans="1:9" ht="12.75">
      <c r="A920" s="138">
        <v>6</v>
      </c>
      <c r="B920" s="137"/>
      <c r="C920" s="329"/>
      <c r="D920" s="329"/>
      <c r="E920" s="329"/>
      <c r="F920" s="329"/>
      <c r="G920" s="329"/>
      <c r="H920" s="329"/>
      <c r="I920" s="330"/>
    </row>
    <row r="921" spans="1:9" ht="13.5" thickBot="1">
      <c r="A921" s="331" t="s">
        <v>87</v>
      </c>
      <c r="B921" s="332"/>
      <c r="C921" s="332"/>
      <c r="D921" s="86"/>
      <c r="E921" s="86"/>
      <c r="F921" s="332" t="e">
        <f>VLOOKUP(J912,мандатка!$B:$N,8,FALSE)</f>
        <v>#N/A</v>
      </c>
      <c r="G921" s="332"/>
      <c r="H921" s="332"/>
      <c r="I921" s="333"/>
    </row>
    <row r="922" spans="1:9" ht="13.5" thickBot="1">
      <c r="A922" s="106"/>
      <c r="B922" s="106"/>
      <c r="C922" s="106"/>
      <c r="D922" s="13"/>
      <c r="E922" s="13"/>
      <c r="F922" s="106"/>
      <c r="G922" s="106"/>
      <c r="H922" s="106"/>
      <c r="I922" s="106"/>
    </row>
    <row r="923" spans="1:9" ht="12.75">
      <c r="A923" s="310" t="s">
        <v>85</v>
      </c>
      <c r="B923" s="334"/>
      <c r="C923" s="334"/>
      <c r="D923" s="334"/>
      <c r="E923" s="334"/>
      <c r="F923" s="334"/>
      <c r="G923" s="334"/>
      <c r="H923" s="334"/>
      <c r="I923" s="311"/>
    </row>
    <row r="924" spans="1:10" ht="20.25">
      <c r="A924" s="326" t="s">
        <v>86</v>
      </c>
      <c r="B924" s="327"/>
      <c r="C924" s="335" t="e">
        <f>VLOOKUP(J924,мандатка!$B:$N,3,FALSE)</f>
        <v>#N/A</v>
      </c>
      <c r="D924" s="335"/>
      <c r="E924" s="335"/>
      <c r="F924" s="335"/>
      <c r="G924" s="335"/>
      <c r="H924" s="335"/>
      <c r="I924" s="336"/>
      <c r="J924">
        <v>240</v>
      </c>
    </row>
    <row r="925" spans="1:9" ht="12.75">
      <c r="A925" s="326" t="s">
        <v>91</v>
      </c>
      <c r="B925" s="327"/>
      <c r="C925" s="327"/>
      <c r="D925" s="327"/>
      <c r="E925" s="327"/>
      <c r="F925" s="327"/>
      <c r="G925" s="327"/>
      <c r="H925" s="327"/>
      <c r="I925" s="328"/>
    </row>
    <row r="926" spans="1:9" ht="26.25">
      <c r="A926" s="138" t="s">
        <v>1</v>
      </c>
      <c r="B926" s="137" t="s">
        <v>12</v>
      </c>
      <c r="C926" s="329" t="s">
        <v>4</v>
      </c>
      <c r="D926" s="329"/>
      <c r="E926" s="329"/>
      <c r="F926" s="329"/>
      <c r="G926" s="329"/>
      <c r="H926" s="329"/>
      <c r="I926" s="330"/>
    </row>
    <row r="927" spans="1:9" ht="12.75">
      <c r="A927" s="138">
        <v>1</v>
      </c>
      <c r="B927" s="137"/>
      <c r="C927" s="329"/>
      <c r="D927" s="329"/>
      <c r="E927" s="329"/>
      <c r="F927" s="329"/>
      <c r="G927" s="329"/>
      <c r="H927" s="329"/>
      <c r="I927" s="330"/>
    </row>
    <row r="928" spans="1:9" ht="12.75">
      <c r="A928" s="138">
        <v>2</v>
      </c>
      <c r="B928" s="137"/>
      <c r="C928" s="329"/>
      <c r="D928" s="329"/>
      <c r="E928" s="329"/>
      <c r="F928" s="329"/>
      <c r="G928" s="329"/>
      <c r="H928" s="329"/>
      <c r="I928" s="330"/>
    </row>
    <row r="929" spans="1:9" ht="12.75">
      <c r="A929" s="138">
        <v>3</v>
      </c>
      <c r="B929" s="137"/>
      <c r="C929" s="329"/>
      <c r="D929" s="329"/>
      <c r="E929" s="329"/>
      <c r="F929" s="329"/>
      <c r="G929" s="329"/>
      <c r="H929" s="329"/>
      <c r="I929" s="330"/>
    </row>
    <row r="930" spans="1:9" ht="12.75">
      <c r="A930" s="138">
        <v>4</v>
      </c>
      <c r="B930" s="137"/>
      <c r="C930" s="329"/>
      <c r="D930" s="329"/>
      <c r="E930" s="329"/>
      <c r="F930" s="329"/>
      <c r="G930" s="329"/>
      <c r="H930" s="329"/>
      <c r="I930" s="330"/>
    </row>
    <row r="931" spans="1:9" ht="12.75">
      <c r="A931" s="138">
        <v>5</v>
      </c>
      <c r="B931" s="137"/>
      <c r="C931" s="329"/>
      <c r="D931" s="329"/>
      <c r="E931" s="329"/>
      <c r="F931" s="329"/>
      <c r="G931" s="329"/>
      <c r="H931" s="329"/>
      <c r="I931" s="330"/>
    </row>
    <row r="932" spans="1:9" ht="12.75">
      <c r="A932" s="138">
        <v>6</v>
      </c>
      <c r="B932" s="137"/>
      <c r="C932" s="329"/>
      <c r="D932" s="329"/>
      <c r="E932" s="329"/>
      <c r="F932" s="329"/>
      <c r="G932" s="329"/>
      <c r="H932" s="329"/>
      <c r="I932" s="330"/>
    </row>
    <row r="933" spans="1:9" ht="13.5" thickBot="1">
      <c r="A933" s="331" t="s">
        <v>87</v>
      </c>
      <c r="B933" s="332"/>
      <c r="C933" s="332"/>
      <c r="D933" s="86"/>
      <c r="E933" s="86"/>
      <c r="F933" s="332" t="e">
        <f>VLOOKUP(J924,мандатка!$B:$N,8,FALSE)</f>
        <v>#N/A</v>
      </c>
      <c r="G933" s="332"/>
      <c r="H933" s="332"/>
      <c r="I933" s="333"/>
    </row>
    <row r="934" spans="1:9" ht="13.5" thickBot="1">
      <c r="A934" s="106"/>
      <c r="B934" s="106"/>
      <c r="C934" s="106"/>
      <c r="D934" s="13"/>
      <c r="E934" s="13"/>
      <c r="F934" s="106"/>
      <c r="G934" s="106"/>
      <c r="H934" s="106"/>
      <c r="I934" s="106"/>
    </row>
    <row r="935" spans="1:9" ht="12.75">
      <c r="A935" s="310" t="s">
        <v>85</v>
      </c>
      <c r="B935" s="334"/>
      <c r="C935" s="334"/>
      <c r="D935" s="334"/>
      <c r="E935" s="334"/>
      <c r="F935" s="334"/>
      <c r="G935" s="334"/>
      <c r="H935" s="334"/>
      <c r="I935" s="311"/>
    </row>
    <row r="936" spans="1:10" ht="20.25">
      <c r="A936" s="326" t="s">
        <v>86</v>
      </c>
      <c r="B936" s="327"/>
      <c r="C936" s="335" t="e">
        <f>VLOOKUP(J936,мандатка!$B:$N,3,FALSE)</f>
        <v>#N/A</v>
      </c>
      <c r="D936" s="335"/>
      <c r="E936" s="335"/>
      <c r="F936" s="335"/>
      <c r="G936" s="335"/>
      <c r="H936" s="335"/>
      <c r="I936" s="336"/>
      <c r="J936">
        <v>240</v>
      </c>
    </row>
    <row r="937" spans="1:9" ht="12.75">
      <c r="A937" s="326" t="s">
        <v>92</v>
      </c>
      <c r="B937" s="327"/>
      <c r="C937" s="327"/>
      <c r="D937" s="327"/>
      <c r="E937" s="327"/>
      <c r="F937" s="327"/>
      <c r="G937" s="327"/>
      <c r="H937" s="327"/>
      <c r="I937" s="328"/>
    </row>
    <row r="938" spans="1:9" ht="26.25">
      <c r="A938" s="87" t="s">
        <v>1</v>
      </c>
      <c r="B938" s="13" t="s">
        <v>12</v>
      </c>
      <c r="C938" s="327" t="s">
        <v>4</v>
      </c>
      <c r="D938" s="327"/>
      <c r="E938" s="327"/>
      <c r="F938" s="327"/>
      <c r="G938" s="327"/>
      <c r="H938" s="327"/>
      <c r="I938" s="328"/>
    </row>
    <row r="939" spans="1:9" ht="12.75">
      <c r="A939" s="138">
        <v>1</v>
      </c>
      <c r="B939" s="137"/>
      <c r="C939" s="329"/>
      <c r="D939" s="329"/>
      <c r="E939" s="329"/>
      <c r="F939" s="329"/>
      <c r="G939" s="329"/>
      <c r="H939" s="329"/>
      <c r="I939" s="330"/>
    </row>
    <row r="940" spans="1:9" ht="12.75">
      <c r="A940" s="138">
        <v>2</v>
      </c>
      <c r="B940" s="137"/>
      <c r="C940" s="329"/>
      <c r="D940" s="329"/>
      <c r="E940" s="329"/>
      <c r="F940" s="329"/>
      <c r="G940" s="329"/>
      <c r="H940" s="329"/>
      <c r="I940" s="330"/>
    </row>
    <row r="941" spans="1:9" ht="12.75">
      <c r="A941" s="138">
        <v>3</v>
      </c>
      <c r="B941" s="137"/>
      <c r="C941" s="329"/>
      <c r="D941" s="329"/>
      <c r="E941" s="329"/>
      <c r="F941" s="329"/>
      <c r="G941" s="329"/>
      <c r="H941" s="329"/>
      <c r="I941" s="330"/>
    </row>
    <row r="942" spans="1:9" ht="12.75">
      <c r="A942" s="138">
        <v>4</v>
      </c>
      <c r="B942" s="137"/>
      <c r="C942" s="329"/>
      <c r="D942" s="329"/>
      <c r="E942" s="329"/>
      <c r="F942" s="329"/>
      <c r="G942" s="329"/>
      <c r="H942" s="329"/>
      <c r="I942" s="330"/>
    </row>
    <row r="943" spans="1:9" ht="12.75">
      <c r="A943" s="138">
        <v>5</v>
      </c>
      <c r="B943" s="137"/>
      <c r="C943" s="329"/>
      <c r="D943" s="329"/>
      <c r="E943" s="329"/>
      <c r="F943" s="329"/>
      <c r="G943" s="329"/>
      <c r="H943" s="329"/>
      <c r="I943" s="330"/>
    </row>
    <row r="944" spans="1:9" ht="12.75">
      <c r="A944" s="138">
        <v>6</v>
      </c>
      <c r="B944" s="137"/>
      <c r="C944" s="329"/>
      <c r="D944" s="329"/>
      <c r="E944" s="329"/>
      <c r="F944" s="329"/>
      <c r="G944" s="329"/>
      <c r="H944" s="329"/>
      <c r="I944" s="330"/>
    </row>
    <row r="945" spans="1:9" ht="13.5" thickBot="1">
      <c r="A945" s="331" t="s">
        <v>87</v>
      </c>
      <c r="B945" s="332"/>
      <c r="C945" s="332"/>
      <c r="D945" s="86"/>
      <c r="E945" s="86"/>
      <c r="F945" s="332" t="e">
        <f>VLOOKUP(J936,мандатка!$B:$N,8,FALSE)</f>
        <v>#N/A</v>
      </c>
      <c r="G945" s="332"/>
      <c r="H945" s="332"/>
      <c r="I945" s="333"/>
    </row>
    <row r="946" spans="1:9" ht="12.75">
      <c r="A946" s="310" t="s">
        <v>85</v>
      </c>
      <c r="B946" s="334"/>
      <c r="C946" s="334"/>
      <c r="D946" s="334"/>
      <c r="E946" s="334"/>
      <c r="F946" s="334"/>
      <c r="G946" s="334"/>
      <c r="H946" s="334"/>
      <c r="I946" s="311"/>
    </row>
    <row r="947" spans="1:10" ht="20.25">
      <c r="A947" s="326" t="s">
        <v>86</v>
      </c>
      <c r="B947" s="327"/>
      <c r="C947" s="335" t="e">
        <f>VLOOKUP(J947,мандатка!$B:$N,3,FALSE)</f>
        <v>#N/A</v>
      </c>
      <c r="D947" s="335"/>
      <c r="E947" s="335"/>
      <c r="F947" s="335"/>
      <c r="G947" s="335"/>
      <c r="H947" s="335"/>
      <c r="I947" s="336"/>
      <c r="J947">
        <v>250</v>
      </c>
    </row>
    <row r="948" spans="1:9" ht="12.75">
      <c r="A948" s="326" t="s">
        <v>88</v>
      </c>
      <c r="B948" s="327"/>
      <c r="C948" s="327"/>
      <c r="D948" s="327"/>
      <c r="E948" s="327"/>
      <c r="F948" s="327"/>
      <c r="G948" s="327"/>
      <c r="H948" s="327"/>
      <c r="I948" s="328"/>
    </row>
    <row r="949" spans="1:9" ht="26.25">
      <c r="A949" s="138" t="s">
        <v>1</v>
      </c>
      <c r="B949" s="137" t="s">
        <v>12</v>
      </c>
      <c r="C949" s="329" t="s">
        <v>4</v>
      </c>
      <c r="D949" s="329"/>
      <c r="E949" s="329"/>
      <c r="F949" s="329"/>
      <c r="G949" s="329"/>
      <c r="H949" s="329"/>
      <c r="I949" s="330"/>
    </row>
    <row r="950" spans="1:9" ht="12.75">
      <c r="A950" s="138">
        <v>1</v>
      </c>
      <c r="B950" s="137"/>
      <c r="C950" s="329"/>
      <c r="D950" s="329"/>
      <c r="E950" s="329"/>
      <c r="F950" s="329"/>
      <c r="G950" s="329"/>
      <c r="H950" s="329"/>
      <c r="I950" s="330"/>
    </row>
    <row r="951" spans="1:9" ht="12.75">
      <c r="A951" s="138">
        <v>2</v>
      </c>
      <c r="B951" s="137"/>
      <c r="C951" s="329"/>
      <c r="D951" s="329"/>
      <c r="E951" s="329"/>
      <c r="F951" s="329"/>
      <c r="G951" s="329"/>
      <c r="H951" s="329"/>
      <c r="I951" s="330"/>
    </row>
    <row r="952" spans="1:9" ht="12.75">
      <c r="A952" s="138">
        <v>3</v>
      </c>
      <c r="B952" s="137"/>
      <c r="C952" s="329"/>
      <c r="D952" s="329"/>
      <c r="E952" s="329"/>
      <c r="F952" s="329"/>
      <c r="G952" s="329"/>
      <c r="H952" s="329"/>
      <c r="I952" s="330"/>
    </row>
    <row r="953" spans="1:9" ht="12.75">
      <c r="A953" s="138">
        <v>4</v>
      </c>
      <c r="B953" s="137"/>
      <c r="C953" s="329"/>
      <c r="D953" s="329"/>
      <c r="E953" s="329"/>
      <c r="F953" s="329"/>
      <c r="G953" s="329"/>
      <c r="H953" s="329"/>
      <c r="I953" s="330"/>
    </row>
    <row r="954" spans="1:9" ht="12.75">
      <c r="A954" s="138">
        <v>5</v>
      </c>
      <c r="B954" s="137"/>
      <c r="C954" s="329"/>
      <c r="D954" s="329"/>
      <c r="E954" s="329"/>
      <c r="F954" s="329"/>
      <c r="G954" s="329"/>
      <c r="H954" s="329"/>
      <c r="I954" s="330"/>
    </row>
    <row r="955" spans="1:9" ht="12.75">
      <c r="A955" s="138">
        <v>6</v>
      </c>
      <c r="B955" s="137"/>
      <c r="C955" s="329"/>
      <c r="D955" s="329"/>
      <c r="E955" s="329"/>
      <c r="F955" s="329"/>
      <c r="G955" s="329"/>
      <c r="H955" s="329"/>
      <c r="I955" s="330"/>
    </row>
    <row r="956" spans="1:9" ht="12.75">
      <c r="A956" s="138">
        <v>7</v>
      </c>
      <c r="B956" s="137"/>
      <c r="C956" s="329"/>
      <c r="D956" s="329"/>
      <c r="E956" s="329"/>
      <c r="F956" s="329"/>
      <c r="G956" s="329"/>
      <c r="H956" s="329"/>
      <c r="I956" s="330"/>
    </row>
    <row r="957" spans="1:9" ht="12.75">
      <c r="A957" s="138">
        <v>8</v>
      </c>
      <c r="B957" s="137"/>
      <c r="C957" s="329"/>
      <c r="D957" s="329"/>
      <c r="E957" s="329"/>
      <c r="F957" s="329"/>
      <c r="G957" s="329"/>
      <c r="H957" s="329"/>
      <c r="I957" s="330"/>
    </row>
    <row r="958" spans="1:9" ht="13.5" thickBot="1">
      <c r="A958" s="331" t="s">
        <v>87</v>
      </c>
      <c r="B958" s="332"/>
      <c r="C958" s="332"/>
      <c r="D958" s="86"/>
      <c r="E958" s="86"/>
      <c r="F958" s="332" t="e">
        <f>VLOOKUP(J947,мандатка!$B:$N,8,FALSE)</f>
        <v>#N/A</v>
      </c>
      <c r="G958" s="332"/>
      <c r="H958" s="332"/>
      <c r="I958" s="333"/>
    </row>
    <row r="959" spans="1:9" ht="13.5" thickBot="1">
      <c r="A959" s="106"/>
      <c r="B959" s="106"/>
      <c r="C959" s="106"/>
      <c r="D959" s="13"/>
      <c r="E959" s="13"/>
      <c r="F959" s="106"/>
      <c r="G959" s="106"/>
      <c r="H959" s="106"/>
      <c r="I959" s="106"/>
    </row>
    <row r="960" spans="1:9" ht="12.75">
      <c r="A960" s="310" t="s">
        <v>85</v>
      </c>
      <c r="B960" s="334"/>
      <c r="C960" s="334"/>
      <c r="D960" s="334"/>
      <c r="E960" s="334"/>
      <c r="F960" s="334"/>
      <c r="G960" s="334"/>
      <c r="H960" s="334"/>
      <c r="I960" s="311"/>
    </row>
    <row r="961" spans="1:10" ht="20.25">
      <c r="A961" s="326" t="s">
        <v>86</v>
      </c>
      <c r="B961" s="327"/>
      <c r="C961" s="335" t="e">
        <f>VLOOKUP(J961,мандатка!$B:$N,3,FALSE)</f>
        <v>#N/A</v>
      </c>
      <c r="D961" s="335"/>
      <c r="E961" s="335"/>
      <c r="F961" s="335"/>
      <c r="G961" s="335"/>
      <c r="H961" s="335"/>
      <c r="I961" s="336"/>
      <c r="J961">
        <v>250</v>
      </c>
    </row>
    <row r="962" spans="1:9" ht="12.75">
      <c r="A962" s="326" t="s">
        <v>89</v>
      </c>
      <c r="B962" s="327"/>
      <c r="C962" s="327"/>
      <c r="D962" s="327"/>
      <c r="E962" s="327"/>
      <c r="F962" s="327"/>
      <c r="G962" s="327"/>
      <c r="H962" s="327"/>
      <c r="I962" s="328"/>
    </row>
    <row r="963" spans="1:9" ht="26.25">
      <c r="A963" s="138" t="s">
        <v>1</v>
      </c>
      <c r="B963" s="137" t="s">
        <v>12</v>
      </c>
      <c r="C963" s="329" t="s">
        <v>4</v>
      </c>
      <c r="D963" s="329"/>
      <c r="E963" s="329"/>
      <c r="F963" s="329"/>
      <c r="G963" s="329"/>
      <c r="H963" s="329"/>
      <c r="I963" s="330"/>
    </row>
    <row r="964" spans="1:9" ht="12.75">
      <c r="A964" s="138">
        <v>1</v>
      </c>
      <c r="B964" s="137"/>
      <c r="C964" s="329"/>
      <c r="D964" s="329"/>
      <c r="E964" s="329"/>
      <c r="F964" s="329"/>
      <c r="G964" s="329"/>
      <c r="H964" s="329"/>
      <c r="I964" s="330"/>
    </row>
    <row r="965" spans="1:9" ht="12.75">
      <c r="A965" s="138">
        <v>2</v>
      </c>
      <c r="B965" s="137"/>
      <c r="C965" s="329"/>
      <c r="D965" s="329"/>
      <c r="E965" s="329"/>
      <c r="F965" s="329"/>
      <c r="G965" s="329"/>
      <c r="H965" s="329"/>
      <c r="I965" s="330"/>
    </row>
    <row r="966" spans="1:9" ht="12.75">
      <c r="A966" s="138">
        <v>1</v>
      </c>
      <c r="B966" s="137"/>
      <c r="C966" s="329"/>
      <c r="D966" s="329"/>
      <c r="E966" s="329"/>
      <c r="F966" s="329"/>
      <c r="G966" s="329"/>
      <c r="H966" s="329"/>
      <c r="I966" s="330"/>
    </row>
    <row r="967" spans="1:9" ht="12.75">
      <c r="A967" s="138">
        <v>2</v>
      </c>
      <c r="B967" s="137"/>
      <c r="C967" s="329"/>
      <c r="D967" s="329"/>
      <c r="E967" s="329"/>
      <c r="F967" s="329"/>
      <c r="G967" s="329"/>
      <c r="H967" s="329"/>
      <c r="I967" s="330"/>
    </row>
    <row r="968" spans="1:9" ht="12.75">
      <c r="A968" s="138">
        <v>1</v>
      </c>
      <c r="B968" s="137"/>
      <c r="C968" s="329"/>
      <c r="D968" s="329"/>
      <c r="E968" s="329"/>
      <c r="F968" s="329"/>
      <c r="G968" s="329"/>
      <c r="H968" s="329"/>
      <c r="I968" s="330"/>
    </row>
    <row r="969" spans="1:9" ht="12.75">
      <c r="A969" s="138">
        <v>2</v>
      </c>
      <c r="B969" s="137"/>
      <c r="C969" s="329"/>
      <c r="D969" s="329"/>
      <c r="E969" s="329"/>
      <c r="F969" s="329"/>
      <c r="G969" s="329"/>
      <c r="H969" s="329"/>
      <c r="I969" s="330"/>
    </row>
    <row r="970" spans="1:9" ht="12.75">
      <c r="A970" s="138">
        <v>1</v>
      </c>
      <c r="B970" s="137"/>
      <c r="C970" s="329"/>
      <c r="D970" s="329"/>
      <c r="E970" s="329"/>
      <c r="F970" s="329"/>
      <c r="G970" s="329"/>
      <c r="H970" s="329"/>
      <c r="I970" s="330"/>
    </row>
    <row r="971" spans="1:9" ht="12.75">
      <c r="A971" s="138">
        <v>2</v>
      </c>
      <c r="B971" s="137"/>
      <c r="C971" s="329"/>
      <c r="D971" s="329"/>
      <c r="E971" s="329"/>
      <c r="F971" s="329"/>
      <c r="G971" s="329"/>
      <c r="H971" s="329"/>
      <c r="I971" s="330"/>
    </row>
    <row r="972" spans="1:9" ht="13.5" thickBot="1">
      <c r="A972" s="331" t="s">
        <v>87</v>
      </c>
      <c r="B972" s="332"/>
      <c r="C972" s="332"/>
      <c r="D972" s="86"/>
      <c r="E972" s="86"/>
      <c r="F972" s="332" t="e">
        <f>VLOOKUP(J961,мандатка!$B:$N,8,FALSE)</f>
        <v>#N/A</v>
      </c>
      <c r="G972" s="332"/>
      <c r="H972" s="332"/>
      <c r="I972" s="333"/>
    </row>
    <row r="973" spans="1:9" ht="13.5" thickBot="1">
      <c r="A973" s="106"/>
      <c r="B973" s="106"/>
      <c r="C973" s="106"/>
      <c r="D973" s="13"/>
      <c r="E973" s="13"/>
      <c r="F973" s="106"/>
      <c r="G973" s="106"/>
      <c r="H973" s="106"/>
      <c r="I973" s="106"/>
    </row>
    <row r="974" spans="1:9" ht="12.75">
      <c r="A974" s="310" t="s">
        <v>85</v>
      </c>
      <c r="B974" s="334"/>
      <c r="C974" s="334"/>
      <c r="D974" s="334"/>
      <c r="E974" s="334"/>
      <c r="F974" s="334"/>
      <c r="G974" s="334"/>
      <c r="H974" s="334"/>
      <c r="I974" s="311"/>
    </row>
    <row r="975" spans="1:10" ht="20.25">
      <c r="A975" s="326" t="s">
        <v>86</v>
      </c>
      <c r="B975" s="327"/>
      <c r="C975" s="335" t="e">
        <f>VLOOKUP(J975,мандатка!$B:$N,3,FALSE)</f>
        <v>#N/A</v>
      </c>
      <c r="D975" s="335"/>
      <c r="E975" s="335"/>
      <c r="F975" s="335"/>
      <c r="G975" s="335"/>
      <c r="H975" s="335"/>
      <c r="I975" s="336"/>
      <c r="J975">
        <v>250</v>
      </c>
    </row>
    <row r="976" spans="1:9" ht="12.75">
      <c r="A976" s="326" t="s">
        <v>90</v>
      </c>
      <c r="B976" s="327"/>
      <c r="C976" s="327"/>
      <c r="D976" s="327"/>
      <c r="E976" s="327"/>
      <c r="F976" s="327"/>
      <c r="G976" s="327"/>
      <c r="H976" s="327"/>
      <c r="I976" s="328"/>
    </row>
    <row r="977" spans="1:9" ht="26.25">
      <c r="A977" s="138" t="s">
        <v>1</v>
      </c>
      <c r="B977" s="137" t="s">
        <v>12</v>
      </c>
      <c r="C977" s="329" t="s">
        <v>4</v>
      </c>
      <c r="D977" s="329"/>
      <c r="E977" s="329"/>
      <c r="F977" s="329"/>
      <c r="G977" s="329"/>
      <c r="H977" s="329"/>
      <c r="I977" s="330"/>
    </row>
    <row r="978" spans="1:9" ht="12.75">
      <c r="A978" s="138">
        <v>1</v>
      </c>
      <c r="B978" s="137"/>
      <c r="C978" s="329"/>
      <c r="D978" s="329"/>
      <c r="E978" s="329"/>
      <c r="F978" s="329"/>
      <c r="G978" s="329"/>
      <c r="H978" s="329"/>
      <c r="I978" s="330"/>
    </row>
    <row r="979" spans="1:9" ht="12.75">
      <c r="A979" s="138">
        <v>2</v>
      </c>
      <c r="B979" s="137"/>
      <c r="C979" s="329"/>
      <c r="D979" s="329"/>
      <c r="E979" s="329"/>
      <c r="F979" s="329"/>
      <c r="G979" s="329"/>
      <c r="H979" s="329"/>
      <c r="I979" s="330"/>
    </row>
    <row r="980" spans="1:9" ht="12.75">
      <c r="A980" s="138">
        <v>3</v>
      </c>
      <c r="B980" s="137"/>
      <c r="C980" s="329"/>
      <c r="D980" s="329"/>
      <c r="E980" s="329"/>
      <c r="F980" s="329"/>
      <c r="G980" s="329"/>
      <c r="H980" s="329"/>
      <c r="I980" s="330"/>
    </row>
    <row r="981" spans="1:9" ht="12.75">
      <c r="A981" s="138">
        <v>4</v>
      </c>
      <c r="B981" s="137"/>
      <c r="C981" s="329"/>
      <c r="D981" s="329"/>
      <c r="E981" s="329"/>
      <c r="F981" s="329"/>
      <c r="G981" s="329"/>
      <c r="H981" s="329"/>
      <c r="I981" s="330"/>
    </row>
    <row r="982" spans="1:9" ht="12.75">
      <c r="A982" s="138">
        <v>5</v>
      </c>
      <c r="B982" s="137"/>
      <c r="C982" s="329"/>
      <c r="D982" s="329"/>
      <c r="E982" s="329"/>
      <c r="F982" s="329"/>
      <c r="G982" s="329"/>
      <c r="H982" s="329"/>
      <c r="I982" s="330"/>
    </row>
    <row r="983" spans="1:9" ht="12.75">
      <c r="A983" s="138">
        <v>6</v>
      </c>
      <c r="B983" s="137"/>
      <c r="C983" s="329"/>
      <c r="D983" s="329"/>
      <c r="E983" s="329"/>
      <c r="F983" s="329"/>
      <c r="G983" s="329"/>
      <c r="H983" s="329"/>
      <c r="I983" s="330"/>
    </row>
    <row r="984" spans="1:9" ht="13.5" thickBot="1">
      <c r="A984" s="331" t="s">
        <v>87</v>
      </c>
      <c r="B984" s="332"/>
      <c r="C984" s="332"/>
      <c r="D984" s="86"/>
      <c r="E984" s="86"/>
      <c r="F984" s="332" t="e">
        <f>VLOOKUP(J975,мандатка!$B:$N,8,FALSE)</f>
        <v>#N/A</v>
      </c>
      <c r="G984" s="332"/>
      <c r="H984" s="332"/>
      <c r="I984" s="333"/>
    </row>
    <row r="985" spans="1:9" ht="13.5" thickBot="1">
      <c r="A985" s="106"/>
      <c r="B985" s="106"/>
      <c r="C985" s="106"/>
      <c r="D985" s="13"/>
      <c r="E985" s="13"/>
      <c r="F985" s="106"/>
      <c r="G985" s="106"/>
      <c r="H985" s="106"/>
      <c r="I985" s="106"/>
    </row>
    <row r="986" spans="1:9" ht="12.75">
      <c r="A986" s="310" t="s">
        <v>85</v>
      </c>
      <c r="B986" s="334"/>
      <c r="C986" s="334"/>
      <c r="D986" s="334"/>
      <c r="E986" s="334"/>
      <c r="F986" s="334"/>
      <c r="G986" s="334"/>
      <c r="H986" s="334"/>
      <c r="I986" s="311"/>
    </row>
    <row r="987" spans="1:10" ht="20.25">
      <c r="A987" s="326" t="s">
        <v>86</v>
      </c>
      <c r="B987" s="327"/>
      <c r="C987" s="335" t="e">
        <f>VLOOKUP(J987,мандатка!$B:$N,3,FALSE)</f>
        <v>#N/A</v>
      </c>
      <c r="D987" s="335"/>
      <c r="E987" s="335"/>
      <c r="F987" s="335"/>
      <c r="G987" s="335"/>
      <c r="H987" s="335"/>
      <c r="I987" s="336"/>
      <c r="J987">
        <v>250</v>
      </c>
    </row>
    <row r="988" spans="1:9" ht="12.75">
      <c r="A988" s="326" t="s">
        <v>91</v>
      </c>
      <c r="B988" s="327"/>
      <c r="C988" s="327"/>
      <c r="D988" s="327"/>
      <c r="E988" s="327"/>
      <c r="F988" s="327"/>
      <c r="G988" s="327"/>
      <c r="H988" s="327"/>
      <c r="I988" s="328"/>
    </row>
    <row r="989" spans="1:9" ht="26.25">
      <c r="A989" s="138" t="s">
        <v>1</v>
      </c>
      <c r="B989" s="137" t="s">
        <v>12</v>
      </c>
      <c r="C989" s="329" t="s">
        <v>4</v>
      </c>
      <c r="D989" s="329"/>
      <c r="E989" s="329"/>
      <c r="F989" s="329"/>
      <c r="G989" s="329"/>
      <c r="H989" s="329"/>
      <c r="I989" s="330"/>
    </row>
    <row r="990" spans="1:9" ht="12.75">
      <c r="A990" s="138">
        <v>1</v>
      </c>
      <c r="B990" s="137"/>
      <c r="C990" s="329"/>
      <c r="D990" s="329"/>
      <c r="E990" s="329"/>
      <c r="F990" s="329"/>
      <c r="G990" s="329"/>
      <c r="H990" s="329"/>
      <c r="I990" s="330"/>
    </row>
    <row r="991" spans="1:9" ht="12.75">
      <c r="A991" s="138">
        <v>2</v>
      </c>
      <c r="B991" s="137"/>
      <c r="C991" s="329"/>
      <c r="D991" s="329"/>
      <c r="E991" s="329"/>
      <c r="F991" s="329"/>
      <c r="G991" s="329"/>
      <c r="H991" s="329"/>
      <c r="I991" s="330"/>
    </row>
    <row r="992" spans="1:9" ht="12.75">
      <c r="A992" s="138">
        <v>3</v>
      </c>
      <c r="B992" s="137"/>
      <c r="C992" s="329"/>
      <c r="D992" s="329"/>
      <c r="E992" s="329"/>
      <c r="F992" s="329"/>
      <c r="G992" s="329"/>
      <c r="H992" s="329"/>
      <c r="I992" s="330"/>
    </row>
    <row r="993" spans="1:9" ht="12.75">
      <c r="A993" s="138">
        <v>4</v>
      </c>
      <c r="B993" s="137"/>
      <c r="C993" s="329"/>
      <c r="D993" s="329"/>
      <c r="E993" s="329"/>
      <c r="F993" s="329"/>
      <c r="G993" s="329"/>
      <c r="H993" s="329"/>
      <c r="I993" s="330"/>
    </row>
    <row r="994" spans="1:9" ht="12.75">
      <c r="A994" s="138">
        <v>5</v>
      </c>
      <c r="B994" s="137"/>
      <c r="C994" s="329"/>
      <c r="D994" s="329"/>
      <c r="E994" s="329"/>
      <c r="F994" s="329"/>
      <c r="G994" s="329"/>
      <c r="H994" s="329"/>
      <c r="I994" s="330"/>
    </row>
    <row r="995" spans="1:9" ht="12.75">
      <c r="A995" s="138">
        <v>6</v>
      </c>
      <c r="B995" s="137"/>
      <c r="C995" s="329"/>
      <c r="D995" s="329"/>
      <c r="E995" s="329"/>
      <c r="F995" s="329"/>
      <c r="G995" s="329"/>
      <c r="H995" s="329"/>
      <c r="I995" s="330"/>
    </row>
    <row r="996" spans="1:9" ht="13.5" thickBot="1">
      <c r="A996" s="331" t="s">
        <v>87</v>
      </c>
      <c r="B996" s="332"/>
      <c r="C996" s="332"/>
      <c r="D996" s="86"/>
      <c r="E996" s="86"/>
      <c r="F996" s="332" t="e">
        <f>VLOOKUP(J987,мандатка!$B:$N,8,FALSE)</f>
        <v>#N/A</v>
      </c>
      <c r="G996" s="332"/>
      <c r="H996" s="332"/>
      <c r="I996" s="333"/>
    </row>
    <row r="997" spans="1:9" ht="13.5" thickBot="1">
      <c r="A997" s="106"/>
      <c r="B997" s="106"/>
      <c r="C997" s="106"/>
      <c r="D997" s="13"/>
      <c r="E997" s="13"/>
      <c r="F997" s="106"/>
      <c r="G997" s="106"/>
      <c r="H997" s="106"/>
      <c r="I997" s="106"/>
    </row>
    <row r="998" spans="1:9" ht="12.75">
      <c r="A998" s="310" t="s">
        <v>85</v>
      </c>
      <c r="B998" s="334"/>
      <c r="C998" s="334"/>
      <c r="D998" s="334"/>
      <c r="E998" s="334"/>
      <c r="F998" s="334"/>
      <c r="G998" s="334"/>
      <c r="H998" s="334"/>
      <c r="I998" s="311"/>
    </row>
    <row r="999" spans="1:10" ht="20.25">
      <c r="A999" s="326" t="s">
        <v>86</v>
      </c>
      <c r="B999" s="327"/>
      <c r="C999" s="335" t="e">
        <f>VLOOKUP(J999,мандатка!$B:$N,3,FALSE)</f>
        <v>#N/A</v>
      </c>
      <c r="D999" s="335"/>
      <c r="E999" s="335"/>
      <c r="F999" s="335"/>
      <c r="G999" s="335"/>
      <c r="H999" s="335"/>
      <c r="I999" s="336"/>
      <c r="J999">
        <v>250</v>
      </c>
    </row>
    <row r="1000" spans="1:9" ht="12.75">
      <c r="A1000" s="326" t="s">
        <v>92</v>
      </c>
      <c r="B1000" s="327"/>
      <c r="C1000" s="327"/>
      <c r="D1000" s="327"/>
      <c r="E1000" s="327"/>
      <c r="F1000" s="327"/>
      <c r="G1000" s="327"/>
      <c r="H1000" s="327"/>
      <c r="I1000" s="328"/>
    </row>
    <row r="1001" spans="1:9" ht="26.25">
      <c r="A1001" s="87" t="s">
        <v>1</v>
      </c>
      <c r="B1001" s="13" t="s">
        <v>12</v>
      </c>
      <c r="C1001" s="327" t="s">
        <v>4</v>
      </c>
      <c r="D1001" s="327"/>
      <c r="E1001" s="327"/>
      <c r="F1001" s="327"/>
      <c r="G1001" s="327"/>
      <c r="H1001" s="327"/>
      <c r="I1001" s="328"/>
    </row>
    <row r="1002" spans="1:9" ht="12.75">
      <c r="A1002" s="138">
        <v>1</v>
      </c>
      <c r="B1002" s="137"/>
      <c r="C1002" s="329"/>
      <c r="D1002" s="329"/>
      <c r="E1002" s="329"/>
      <c r="F1002" s="329"/>
      <c r="G1002" s="329"/>
      <c r="H1002" s="329"/>
      <c r="I1002" s="330"/>
    </row>
    <row r="1003" spans="1:9" ht="12.75">
      <c r="A1003" s="138">
        <v>2</v>
      </c>
      <c r="B1003" s="137"/>
      <c r="C1003" s="329"/>
      <c r="D1003" s="329"/>
      <c r="E1003" s="329"/>
      <c r="F1003" s="329"/>
      <c r="G1003" s="329"/>
      <c r="H1003" s="329"/>
      <c r="I1003" s="330"/>
    </row>
    <row r="1004" spans="1:9" ht="12.75">
      <c r="A1004" s="138">
        <v>3</v>
      </c>
      <c r="B1004" s="137"/>
      <c r="C1004" s="329"/>
      <c r="D1004" s="329"/>
      <c r="E1004" s="329"/>
      <c r="F1004" s="329"/>
      <c r="G1004" s="329"/>
      <c r="H1004" s="329"/>
      <c r="I1004" s="330"/>
    </row>
    <row r="1005" spans="1:9" ht="12.75">
      <c r="A1005" s="138">
        <v>4</v>
      </c>
      <c r="B1005" s="137"/>
      <c r="C1005" s="329"/>
      <c r="D1005" s="329"/>
      <c r="E1005" s="329"/>
      <c r="F1005" s="329"/>
      <c r="G1005" s="329"/>
      <c r="H1005" s="329"/>
      <c r="I1005" s="330"/>
    </row>
    <row r="1006" spans="1:9" ht="12.75">
      <c r="A1006" s="138">
        <v>5</v>
      </c>
      <c r="B1006" s="137"/>
      <c r="C1006" s="329"/>
      <c r="D1006" s="329"/>
      <c r="E1006" s="329"/>
      <c r="F1006" s="329"/>
      <c r="G1006" s="329"/>
      <c r="H1006" s="329"/>
      <c r="I1006" s="330"/>
    </row>
    <row r="1007" spans="1:9" ht="12.75">
      <c r="A1007" s="138">
        <v>6</v>
      </c>
      <c r="B1007" s="137"/>
      <c r="C1007" s="329"/>
      <c r="D1007" s="329"/>
      <c r="E1007" s="329"/>
      <c r="F1007" s="329"/>
      <c r="G1007" s="329"/>
      <c r="H1007" s="329"/>
      <c r="I1007" s="330"/>
    </row>
    <row r="1008" spans="1:9" ht="13.5" thickBot="1">
      <c r="A1008" s="331" t="s">
        <v>87</v>
      </c>
      <c r="B1008" s="332"/>
      <c r="C1008" s="332"/>
      <c r="D1008" s="86"/>
      <c r="E1008" s="86"/>
      <c r="F1008" s="332" t="e">
        <f>VLOOKUP(J999,мандатка!$B:$N,8,FALSE)</f>
        <v>#N/A</v>
      </c>
      <c r="G1008" s="332"/>
      <c r="H1008" s="332"/>
      <c r="I1008" s="333"/>
    </row>
    <row r="1009" spans="1:9" ht="12.75">
      <c r="A1009" s="310" t="s">
        <v>85</v>
      </c>
      <c r="B1009" s="334"/>
      <c r="C1009" s="334"/>
      <c r="D1009" s="334"/>
      <c r="E1009" s="334"/>
      <c r="F1009" s="334"/>
      <c r="G1009" s="334"/>
      <c r="H1009" s="334"/>
      <c r="I1009" s="311"/>
    </row>
    <row r="1010" spans="1:10" ht="20.25">
      <c r="A1010" s="326" t="s">
        <v>86</v>
      </c>
      <c r="B1010" s="327"/>
      <c r="C1010" s="335" t="e">
        <f>VLOOKUP(J1010,мандатка!$B:$N,3,FALSE)</f>
        <v>#N/A</v>
      </c>
      <c r="D1010" s="335"/>
      <c r="E1010" s="335"/>
      <c r="F1010" s="335"/>
      <c r="G1010" s="335"/>
      <c r="H1010" s="335"/>
      <c r="I1010" s="336"/>
      <c r="J1010">
        <v>260</v>
      </c>
    </row>
    <row r="1011" spans="1:9" ht="12.75">
      <c r="A1011" s="326" t="s">
        <v>88</v>
      </c>
      <c r="B1011" s="327"/>
      <c r="C1011" s="327"/>
      <c r="D1011" s="327"/>
      <c r="E1011" s="327"/>
      <c r="F1011" s="327"/>
      <c r="G1011" s="327"/>
      <c r="H1011" s="327"/>
      <c r="I1011" s="328"/>
    </row>
    <row r="1012" spans="1:9" ht="26.25">
      <c r="A1012" s="138" t="s">
        <v>1</v>
      </c>
      <c r="B1012" s="137" t="s">
        <v>12</v>
      </c>
      <c r="C1012" s="329" t="s">
        <v>4</v>
      </c>
      <c r="D1012" s="329"/>
      <c r="E1012" s="329"/>
      <c r="F1012" s="329"/>
      <c r="G1012" s="329"/>
      <c r="H1012" s="329"/>
      <c r="I1012" s="330"/>
    </row>
    <row r="1013" spans="1:9" ht="12.75">
      <c r="A1013" s="138">
        <v>1</v>
      </c>
      <c r="B1013" s="137"/>
      <c r="C1013" s="329"/>
      <c r="D1013" s="329"/>
      <c r="E1013" s="329"/>
      <c r="F1013" s="329"/>
      <c r="G1013" s="329"/>
      <c r="H1013" s="329"/>
      <c r="I1013" s="330"/>
    </row>
    <row r="1014" spans="1:9" ht="12.75">
      <c r="A1014" s="138">
        <v>2</v>
      </c>
      <c r="B1014" s="137"/>
      <c r="C1014" s="329"/>
      <c r="D1014" s="329"/>
      <c r="E1014" s="329"/>
      <c r="F1014" s="329"/>
      <c r="G1014" s="329"/>
      <c r="H1014" s="329"/>
      <c r="I1014" s="330"/>
    </row>
    <row r="1015" spans="1:9" ht="12.75">
      <c r="A1015" s="138">
        <v>3</v>
      </c>
      <c r="B1015" s="137"/>
      <c r="C1015" s="329"/>
      <c r="D1015" s="329"/>
      <c r="E1015" s="329"/>
      <c r="F1015" s="329"/>
      <c r="G1015" s="329"/>
      <c r="H1015" s="329"/>
      <c r="I1015" s="330"/>
    </row>
    <row r="1016" spans="1:9" ht="12.75">
      <c r="A1016" s="138">
        <v>4</v>
      </c>
      <c r="B1016" s="137"/>
      <c r="C1016" s="329"/>
      <c r="D1016" s="329"/>
      <c r="E1016" s="329"/>
      <c r="F1016" s="329"/>
      <c r="G1016" s="329"/>
      <c r="H1016" s="329"/>
      <c r="I1016" s="330"/>
    </row>
    <row r="1017" spans="1:9" ht="12.75">
      <c r="A1017" s="138">
        <v>5</v>
      </c>
      <c r="B1017" s="137"/>
      <c r="C1017" s="329"/>
      <c r="D1017" s="329"/>
      <c r="E1017" s="329"/>
      <c r="F1017" s="329"/>
      <c r="G1017" s="329"/>
      <c r="H1017" s="329"/>
      <c r="I1017" s="330"/>
    </row>
    <row r="1018" spans="1:9" ht="12.75">
      <c r="A1018" s="138">
        <v>6</v>
      </c>
      <c r="B1018" s="137"/>
      <c r="C1018" s="329"/>
      <c r="D1018" s="329"/>
      <c r="E1018" s="329"/>
      <c r="F1018" s="329"/>
      <c r="G1018" s="329"/>
      <c r="H1018" s="329"/>
      <c r="I1018" s="330"/>
    </row>
    <row r="1019" spans="1:9" ht="12.75">
      <c r="A1019" s="138">
        <v>7</v>
      </c>
      <c r="B1019" s="137"/>
      <c r="C1019" s="329"/>
      <c r="D1019" s="329"/>
      <c r="E1019" s="329"/>
      <c r="F1019" s="329"/>
      <c r="G1019" s="329"/>
      <c r="H1019" s="329"/>
      <c r="I1019" s="330"/>
    </row>
    <row r="1020" spans="1:9" ht="12.75">
      <c r="A1020" s="138">
        <v>8</v>
      </c>
      <c r="B1020" s="137"/>
      <c r="C1020" s="329"/>
      <c r="D1020" s="329"/>
      <c r="E1020" s="329"/>
      <c r="F1020" s="329"/>
      <c r="G1020" s="329"/>
      <c r="H1020" s="329"/>
      <c r="I1020" s="330"/>
    </row>
    <row r="1021" spans="1:9" ht="13.5" thickBot="1">
      <c r="A1021" s="331" t="s">
        <v>87</v>
      </c>
      <c r="B1021" s="332"/>
      <c r="C1021" s="332"/>
      <c r="D1021" s="86"/>
      <c r="E1021" s="86"/>
      <c r="F1021" s="332" t="e">
        <f>VLOOKUP(J1010,мандатка!$B:$N,8,FALSE)</f>
        <v>#N/A</v>
      </c>
      <c r="G1021" s="332"/>
      <c r="H1021" s="332"/>
      <c r="I1021" s="333"/>
    </row>
    <row r="1022" spans="1:9" ht="13.5" thickBot="1">
      <c r="A1022" s="106"/>
      <c r="B1022" s="106"/>
      <c r="C1022" s="106"/>
      <c r="D1022" s="13"/>
      <c r="E1022" s="13"/>
      <c r="F1022" s="106"/>
      <c r="G1022" s="106"/>
      <c r="H1022" s="106"/>
      <c r="I1022" s="106"/>
    </row>
    <row r="1023" spans="1:9" ht="12.75">
      <c r="A1023" s="310" t="s">
        <v>85</v>
      </c>
      <c r="B1023" s="334"/>
      <c r="C1023" s="334"/>
      <c r="D1023" s="334"/>
      <c r="E1023" s="334"/>
      <c r="F1023" s="334"/>
      <c r="G1023" s="334"/>
      <c r="H1023" s="334"/>
      <c r="I1023" s="311"/>
    </row>
    <row r="1024" spans="1:10" ht="20.25">
      <c r="A1024" s="326" t="s">
        <v>86</v>
      </c>
      <c r="B1024" s="327"/>
      <c r="C1024" s="335" t="e">
        <f>VLOOKUP(J1024,мандатка!$B:$N,3,FALSE)</f>
        <v>#N/A</v>
      </c>
      <c r="D1024" s="335"/>
      <c r="E1024" s="335"/>
      <c r="F1024" s="335"/>
      <c r="G1024" s="335"/>
      <c r="H1024" s="335"/>
      <c r="I1024" s="336"/>
      <c r="J1024">
        <v>260</v>
      </c>
    </row>
    <row r="1025" spans="1:9" ht="12.75">
      <c r="A1025" s="326" t="s">
        <v>89</v>
      </c>
      <c r="B1025" s="327"/>
      <c r="C1025" s="327"/>
      <c r="D1025" s="327"/>
      <c r="E1025" s="327"/>
      <c r="F1025" s="327"/>
      <c r="G1025" s="327"/>
      <c r="H1025" s="327"/>
      <c r="I1025" s="328"/>
    </row>
    <row r="1026" spans="1:9" ht="26.25">
      <c r="A1026" s="138" t="s">
        <v>1</v>
      </c>
      <c r="B1026" s="137" t="s">
        <v>12</v>
      </c>
      <c r="C1026" s="329" t="s">
        <v>4</v>
      </c>
      <c r="D1026" s="329"/>
      <c r="E1026" s="329"/>
      <c r="F1026" s="329"/>
      <c r="G1026" s="329"/>
      <c r="H1026" s="329"/>
      <c r="I1026" s="330"/>
    </row>
    <row r="1027" spans="1:9" ht="12.75">
      <c r="A1027" s="138">
        <v>1</v>
      </c>
      <c r="B1027" s="137"/>
      <c r="C1027" s="329"/>
      <c r="D1027" s="329"/>
      <c r="E1027" s="329"/>
      <c r="F1027" s="329"/>
      <c r="G1027" s="329"/>
      <c r="H1027" s="329"/>
      <c r="I1027" s="330"/>
    </row>
    <row r="1028" spans="1:9" ht="12.75">
      <c r="A1028" s="138">
        <v>2</v>
      </c>
      <c r="B1028" s="137"/>
      <c r="C1028" s="329"/>
      <c r="D1028" s="329"/>
      <c r="E1028" s="329"/>
      <c r="F1028" s="329"/>
      <c r="G1028" s="329"/>
      <c r="H1028" s="329"/>
      <c r="I1028" s="330"/>
    </row>
    <row r="1029" spans="1:9" ht="12.75">
      <c r="A1029" s="138">
        <v>1</v>
      </c>
      <c r="B1029" s="137"/>
      <c r="C1029" s="329"/>
      <c r="D1029" s="329"/>
      <c r="E1029" s="329"/>
      <c r="F1029" s="329"/>
      <c r="G1029" s="329"/>
      <c r="H1029" s="329"/>
      <c r="I1029" s="330"/>
    </row>
    <row r="1030" spans="1:9" ht="12.75">
      <c r="A1030" s="138">
        <v>2</v>
      </c>
      <c r="B1030" s="137"/>
      <c r="C1030" s="329"/>
      <c r="D1030" s="329"/>
      <c r="E1030" s="329"/>
      <c r="F1030" s="329"/>
      <c r="G1030" s="329"/>
      <c r="H1030" s="329"/>
      <c r="I1030" s="330"/>
    </row>
    <row r="1031" spans="1:9" ht="12.75">
      <c r="A1031" s="138">
        <v>1</v>
      </c>
      <c r="B1031" s="137"/>
      <c r="C1031" s="329"/>
      <c r="D1031" s="329"/>
      <c r="E1031" s="329"/>
      <c r="F1031" s="329"/>
      <c r="G1031" s="329"/>
      <c r="H1031" s="329"/>
      <c r="I1031" s="330"/>
    </row>
    <row r="1032" spans="1:9" ht="12.75">
      <c r="A1032" s="138">
        <v>2</v>
      </c>
      <c r="B1032" s="137"/>
      <c r="C1032" s="329"/>
      <c r="D1032" s="329"/>
      <c r="E1032" s="329"/>
      <c r="F1032" s="329"/>
      <c r="G1032" s="329"/>
      <c r="H1032" s="329"/>
      <c r="I1032" s="330"/>
    </row>
    <row r="1033" spans="1:9" ht="12.75">
      <c r="A1033" s="138">
        <v>1</v>
      </c>
      <c r="B1033" s="137"/>
      <c r="C1033" s="329"/>
      <c r="D1033" s="329"/>
      <c r="E1033" s="329"/>
      <c r="F1033" s="329"/>
      <c r="G1033" s="329"/>
      <c r="H1033" s="329"/>
      <c r="I1033" s="330"/>
    </row>
    <row r="1034" spans="1:9" ht="12.75">
      <c r="A1034" s="138">
        <v>2</v>
      </c>
      <c r="B1034" s="137"/>
      <c r="C1034" s="329"/>
      <c r="D1034" s="329"/>
      <c r="E1034" s="329"/>
      <c r="F1034" s="329"/>
      <c r="G1034" s="329"/>
      <c r="H1034" s="329"/>
      <c r="I1034" s="330"/>
    </row>
    <row r="1035" spans="1:9" ht="13.5" thickBot="1">
      <c r="A1035" s="331" t="s">
        <v>87</v>
      </c>
      <c r="B1035" s="332"/>
      <c r="C1035" s="332"/>
      <c r="D1035" s="86"/>
      <c r="E1035" s="86"/>
      <c r="F1035" s="332" t="e">
        <f>VLOOKUP(J1024,мандатка!$B:$N,8,FALSE)</f>
        <v>#N/A</v>
      </c>
      <c r="G1035" s="332"/>
      <c r="H1035" s="332"/>
      <c r="I1035" s="333"/>
    </row>
    <row r="1036" spans="1:9" ht="13.5" thickBot="1">
      <c r="A1036" s="106"/>
      <c r="B1036" s="106"/>
      <c r="C1036" s="106"/>
      <c r="D1036" s="13"/>
      <c r="E1036" s="13"/>
      <c r="F1036" s="106"/>
      <c r="G1036" s="106"/>
      <c r="H1036" s="106"/>
      <c r="I1036" s="106"/>
    </row>
    <row r="1037" spans="1:9" ht="12.75">
      <c r="A1037" s="310" t="s">
        <v>85</v>
      </c>
      <c r="B1037" s="334"/>
      <c r="C1037" s="334"/>
      <c r="D1037" s="334"/>
      <c r="E1037" s="334"/>
      <c r="F1037" s="334"/>
      <c r="G1037" s="334"/>
      <c r="H1037" s="334"/>
      <c r="I1037" s="311"/>
    </row>
    <row r="1038" spans="1:10" ht="20.25">
      <c r="A1038" s="326" t="s">
        <v>86</v>
      </c>
      <c r="B1038" s="327"/>
      <c r="C1038" s="335" t="e">
        <f>VLOOKUP(J1038,мандатка!$B:$N,3,FALSE)</f>
        <v>#N/A</v>
      </c>
      <c r="D1038" s="335"/>
      <c r="E1038" s="335"/>
      <c r="F1038" s="335"/>
      <c r="G1038" s="335"/>
      <c r="H1038" s="335"/>
      <c r="I1038" s="336"/>
      <c r="J1038">
        <v>260</v>
      </c>
    </row>
    <row r="1039" spans="1:9" ht="12.75">
      <c r="A1039" s="326" t="s">
        <v>90</v>
      </c>
      <c r="B1039" s="327"/>
      <c r="C1039" s="327"/>
      <c r="D1039" s="327"/>
      <c r="E1039" s="327"/>
      <c r="F1039" s="327"/>
      <c r="G1039" s="327"/>
      <c r="H1039" s="327"/>
      <c r="I1039" s="328"/>
    </row>
    <row r="1040" spans="1:9" ht="26.25">
      <c r="A1040" s="138" t="s">
        <v>1</v>
      </c>
      <c r="B1040" s="137" t="s">
        <v>12</v>
      </c>
      <c r="C1040" s="329" t="s">
        <v>4</v>
      </c>
      <c r="D1040" s="329"/>
      <c r="E1040" s="329"/>
      <c r="F1040" s="329"/>
      <c r="G1040" s="329"/>
      <c r="H1040" s="329"/>
      <c r="I1040" s="330"/>
    </row>
    <row r="1041" spans="1:9" ht="12.75">
      <c r="A1041" s="138">
        <v>1</v>
      </c>
      <c r="B1041" s="137"/>
      <c r="C1041" s="329"/>
      <c r="D1041" s="329"/>
      <c r="E1041" s="329"/>
      <c r="F1041" s="329"/>
      <c r="G1041" s="329"/>
      <c r="H1041" s="329"/>
      <c r="I1041" s="330"/>
    </row>
    <row r="1042" spans="1:9" ht="12.75">
      <c r="A1042" s="138">
        <v>2</v>
      </c>
      <c r="B1042" s="137"/>
      <c r="C1042" s="329"/>
      <c r="D1042" s="329"/>
      <c r="E1042" s="329"/>
      <c r="F1042" s="329"/>
      <c r="G1042" s="329"/>
      <c r="H1042" s="329"/>
      <c r="I1042" s="330"/>
    </row>
    <row r="1043" spans="1:9" ht="12.75">
      <c r="A1043" s="138">
        <v>3</v>
      </c>
      <c r="B1043" s="137"/>
      <c r="C1043" s="329"/>
      <c r="D1043" s="329"/>
      <c r="E1043" s="329"/>
      <c r="F1043" s="329"/>
      <c r="G1043" s="329"/>
      <c r="H1043" s="329"/>
      <c r="I1043" s="330"/>
    </row>
    <row r="1044" spans="1:9" ht="12.75">
      <c r="A1044" s="138">
        <v>4</v>
      </c>
      <c r="B1044" s="137"/>
      <c r="C1044" s="329"/>
      <c r="D1044" s="329"/>
      <c r="E1044" s="329"/>
      <c r="F1044" s="329"/>
      <c r="G1044" s="329"/>
      <c r="H1044" s="329"/>
      <c r="I1044" s="330"/>
    </row>
    <row r="1045" spans="1:9" ht="12.75">
      <c r="A1045" s="138">
        <v>5</v>
      </c>
      <c r="B1045" s="137"/>
      <c r="C1045" s="329"/>
      <c r="D1045" s="329"/>
      <c r="E1045" s="329"/>
      <c r="F1045" s="329"/>
      <c r="G1045" s="329"/>
      <c r="H1045" s="329"/>
      <c r="I1045" s="330"/>
    </row>
    <row r="1046" spans="1:9" ht="12.75">
      <c r="A1046" s="138">
        <v>6</v>
      </c>
      <c r="B1046" s="137"/>
      <c r="C1046" s="329"/>
      <c r="D1046" s="329"/>
      <c r="E1046" s="329"/>
      <c r="F1046" s="329"/>
      <c r="G1046" s="329"/>
      <c r="H1046" s="329"/>
      <c r="I1046" s="330"/>
    </row>
    <row r="1047" spans="1:9" ht="13.5" thickBot="1">
      <c r="A1047" s="331" t="s">
        <v>87</v>
      </c>
      <c r="B1047" s="332"/>
      <c r="C1047" s="332"/>
      <c r="D1047" s="86"/>
      <c r="E1047" s="86"/>
      <c r="F1047" s="332" t="e">
        <f>VLOOKUP(J1038,мандатка!$B:$N,8,FALSE)</f>
        <v>#N/A</v>
      </c>
      <c r="G1047" s="332"/>
      <c r="H1047" s="332"/>
      <c r="I1047" s="333"/>
    </row>
    <row r="1048" spans="1:9" ht="13.5" thickBot="1">
      <c r="A1048" s="106"/>
      <c r="B1048" s="106"/>
      <c r="C1048" s="106"/>
      <c r="D1048" s="13"/>
      <c r="E1048" s="13"/>
      <c r="F1048" s="106"/>
      <c r="G1048" s="106"/>
      <c r="H1048" s="106"/>
      <c r="I1048" s="106"/>
    </row>
    <row r="1049" spans="1:9" ht="12.75">
      <c r="A1049" s="310" t="s">
        <v>85</v>
      </c>
      <c r="B1049" s="334"/>
      <c r="C1049" s="334"/>
      <c r="D1049" s="334"/>
      <c r="E1049" s="334"/>
      <c r="F1049" s="334"/>
      <c r="G1049" s="334"/>
      <c r="H1049" s="334"/>
      <c r="I1049" s="311"/>
    </row>
    <row r="1050" spans="1:10" ht="20.25">
      <c r="A1050" s="326" t="s">
        <v>86</v>
      </c>
      <c r="B1050" s="327"/>
      <c r="C1050" s="335" t="e">
        <f>VLOOKUP(J1050,мандатка!$B:$N,3,FALSE)</f>
        <v>#N/A</v>
      </c>
      <c r="D1050" s="335"/>
      <c r="E1050" s="335"/>
      <c r="F1050" s="335"/>
      <c r="G1050" s="335"/>
      <c r="H1050" s="335"/>
      <c r="I1050" s="336"/>
      <c r="J1050">
        <v>260</v>
      </c>
    </row>
    <row r="1051" spans="1:9" ht="12.75">
      <c r="A1051" s="326" t="s">
        <v>91</v>
      </c>
      <c r="B1051" s="327"/>
      <c r="C1051" s="327"/>
      <c r="D1051" s="327"/>
      <c r="E1051" s="327"/>
      <c r="F1051" s="327"/>
      <c r="G1051" s="327"/>
      <c r="H1051" s="327"/>
      <c r="I1051" s="328"/>
    </row>
    <row r="1052" spans="1:9" ht="26.25">
      <c r="A1052" s="138" t="s">
        <v>1</v>
      </c>
      <c r="B1052" s="137" t="s">
        <v>12</v>
      </c>
      <c r="C1052" s="329" t="s">
        <v>4</v>
      </c>
      <c r="D1052" s="329"/>
      <c r="E1052" s="329"/>
      <c r="F1052" s="329"/>
      <c r="G1052" s="329"/>
      <c r="H1052" s="329"/>
      <c r="I1052" s="330"/>
    </row>
    <row r="1053" spans="1:9" ht="12.75">
      <c r="A1053" s="138">
        <v>1</v>
      </c>
      <c r="B1053" s="137"/>
      <c r="C1053" s="329"/>
      <c r="D1053" s="329"/>
      <c r="E1053" s="329"/>
      <c r="F1053" s="329"/>
      <c r="G1053" s="329"/>
      <c r="H1053" s="329"/>
      <c r="I1053" s="330"/>
    </row>
    <row r="1054" spans="1:9" ht="12.75">
      <c r="A1054" s="138">
        <v>2</v>
      </c>
      <c r="B1054" s="137"/>
      <c r="C1054" s="329"/>
      <c r="D1054" s="329"/>
      <c r="E1054" s="329"/>
      <c r="F1054" s="329"/>
      <c r="G1054" s="329"/>
      <c r="H1054" s="329"/>
      <c r="I1054" s="330"/>
    </row>
    <row r="1055" spans="1:9" ht="12.75">
      <c r="A1055" s="138">
        <v>3</v>
      </c>
      <c r="B1055" s="137"/>
      <c r="C1055" s="329"/>
      <c r="D1055" s="329"/>
      <c r="E1055" s="329"/>
      <c r="F1055" s="329"/>
      <c r="G1055" s="329"/>
      <c r="H1055" s="329"/>
      <c r="I1055" s="330"/>
    </row>
    <row r="1056" spans="1:9" ht="12.75">
      <c r="A1056" s="138">
        <v>4</v>
      </c>
      <c r="B1056" s="137"/>
      <c r="C1056" s="329"/>
      <c r="D1056" s="329"/>
      <c r="E1056" s="329"/>
      <c r="F1056" s="329"/>
      <c r="G1056" s="329"/>
      <c r="H1056" s="329"/>
      <c r="I1056" s="330"/>
    </row>
    <row r="1057" spans="1:9" ht="12.75">
      <c r="A1057" s="138">
        <v>5</v>
      </c>
      <c r="B1057" s="137"/>
      <c r="C1057" s="329"/>
      <c r="D1057" s="329"/>
      <c r="E1057" s="329"/>
      <c r="F1057" s="329"/>
      <c r="G1057" s="329"/>
      <c r="H1057" s="329"/>
      <c r="I1057" s="330"/>
    </row>
    <row r="1058" spans="1:9" ht="12.75">
      <c r="A1058" s="138">
        <v>6</v>
      </c>
      <c r="B1058" s="137"/>
      <c r="C1058" s="329"/>
      <c r="D1058" s="329"/>
      <c r="E1058" s="329"/>
      <c r="F1058" s="329"/>
      <c r="G1058" s="329"/>
      <c r="H1058" s="329"/>
      <c r="I1058" s="330"/>
    </row>
    <row r="1059" spans="1:9" ht="13.5" thickBot="1">
      <c r="A1059" s="331" t="s">
        <v>87</v>
      </c>
      <c r="B1059" s="332"/>
      <c r="C1059" s="332"/>
      <c r="D1059" s="86"/>
      <c r="E1059" s="86"/>
      <c r="F1059" s="332" t="e">
        <f>VLOOKUP(J1050,мандатка!$B:$N,8,FALSE)</f>
        <v>#N/A</v>
      </c>
      <c r="G1059" s="332"/>
      <c r="H1059" s="332"/>
      <c r="I1059" s="333"/>
    </row>
    <row r="1060" spans="1:9" ht="13.5" thickBot="1">
      <c r="A1060" s="106"/>
      <c r="B1060" s="106"/>
      <c r="C1060" s="106"/>
      <c r="D1060" s="13"/>
      <c r="E1060" s="13"/>
      <c r="F1060" s="106"/>
      <c r="G1060" s="106"/>
      <c r="H1060" s="106"/>
      <c r="I1060" s="106"/>
    </row>
    <row r="1061" spans="1:9" ht="12.75">
      <c r="A1061" s="310" t="s">
        <v>85</v>
      </c>
      <c r="B1061" s="334"/>
      <c r="C1061" s="334"/>
      <c r="D1061" s="334"/>
      <c r="E1061" s="334"/>
      <c r="F1061" s="334"/>
      <c r="G1061" s="334"/>
      <c r="H1061" s="334"/>
      <c r="I1061" s="311"/>
    </row>
    <row r="1062" spans="1:10" ht="20.25">
      <c r="A1062" s="326" t="s">
        <v>86</v>
      </c>
      <c r="B1062" s="327"/>
      <c r="C1062" s="335" t="e">
        <f>VLOOKUP(J1062,мандатка!$B:$N,3,FALSE)</f>
        <v>#N/A</v>
      </c>
      <c r="D1062" s="335"/>
      <c r="E1062" s="335"/>
      <c r="F1062" s="335"/>
      <c r="G1062" s="335"/>
      <c r="H1062" s="335"/>
      <c r="I1062" s="336"/>
      <c r="J1062">
        <v>260</v>
      </c>
    </row>
    <row r="1063" spans="1:9" ht="12.75">
      <c r="A1063" s="326" t="s">
        <v>92</v>
      </c>
      <c r="B1063" s="327"/>
      <c r="C1063" s="327"/>
      <c r="D1063" s="327"/>
      <c r="E1063" s="327"/>
      <c r="F1063" s="327"/>
      <c r="G1063" s="327"/>
      <c r="H1063" s="327"/>
      <c r="I1063" s="328"/>
    </row>
    <row r="1064" spans="1:9" ht="26.25">
      <c r="A1064" s="87" t="s">
        <v>1</v>
      </c>
      <c r="B1064" s="13" t="s">
        <v>12</v>
      </c>
      <c r="C1064" s="327" t="s">
        <v>4</v>
      </c>
      <c r="D1064" s="327"/>
      <c r="E1064" s="327"/>
      <c r="F1064" s="327"/>
      <c r="G1064" s="327"/>
      <c r="H1064" s="327"/>
      <c r="I1064" s="328"/>
    </row>
    <row r="1065" spans="1:9" ht="12.75">
      <c r="A1065" s="138">
        <v>1</v>
      </c>
      <c r="B1065" s="137"/>
      <c r="C1065" s="329"/>
      <c r="D1065" s="329"/>
      <c r="E1065" s="329"/>
      <c r="F1065" s="329"/>
      <c r="G1065" s="329"/>
      <c r="H1065" s="329"/>
      <c r="I1065" s="330"/>
    </row>
    <row r="1066" spans="1:9" ht="12.75">
      <c r="A1066" s="138">
        <v>2</v>
      </c>
      <c r="B1066" s="137"/>
      <c r="C1066" s="329"/>
      <c r="D1066" s="329"/>
      <c r="E1066" s="329"/>
      <c r="F1066" s="329"/>
      <c r="G1066" s="329"/>
      <c r="H1066" s="329"/>
      <c r="I1066" s="330"/>
    </row>
    <row r="1067" spans="1:9" ht="12.75">
      <c r="A1067" s="138">
        <v>3</v>
      </c>
      <c r="B1067" s="137"/>
      <c r="C1067" s="329"/>
      <c r="D1067" s="329"/>
      <c r="E1067" s="329"/>
      <c r="F1067" s="329"/>
      <c r="G1067" s="329"/>
      <c r="H1067" s="329"/>
      <c r="I1067" s="330"/>
    </row>
    <row r="1068" spans="1:9" ht="12.75">
      <c r="A1068" s="138">
        <v>4</v>
      </c>
      <c r="B1068" s="137"/>
      <c r="C1068" s="329"/>
      <c r="D1068" s="329"/>
      <c r="E1068" s="329"/>
      <c r="F1068" s="329"/>
      <c r="G1068" s="329"/>
      <c r="H1068" s="329"/>
      <c r="I1068" s="330"/>
    </row>
    <row r="1069" spans="1:9" ht="12.75">
      <c r="A1069" s="138">
        <v>5</v>
      </c>
      <c r="B1069" s="137"/>
      <c r="C1069" s="329"/>
      <c r="D1069" s="329"/>
      <c r="E1069" s="329"/>
      <c r="F1069" s="329"/>
      <c r="G1069" s="329"/>
      <c r="H1069" s="329"/>
      <c r="I1069" s="330"/>
    </row>
    <row r="1070" spans="1:9" ht="12.75">
      <c r="A1070" s="138">
        <v>6</v>
      </c>
      <c r="B1070" s="137"/>
      <c r="C1070" s="329"/>
      <c r="D1070" s="329"/>
      <c r="E1070" s="329"/>
      <c r="F1070" s="329"/>
      <c r="G1070" s="329"/>
      <c r="H1070" s="329"/>
      <c r="I1070" s="330"/>
    </row>
    <row r="1071" spans="1:9" ht="13.5" thickBot="1">
      <c r="A1071" s="331" t="s">
        <v>87</v>
      </c>
      <c r="B1071" s="332"/>
      <c r="C1071" s="332"/>
      <c r="D1071" s="86"/>
      <c r="E1071" s="86"/>
      <c r="F1071" s="332" t="e">
        <f>VLOOKUP(J1062,мандатка!$B:$N,8,FALSE)</f>
        <v>#N/A</v>
      </c>
      <c r="G1071" s="332"/>
      <c r="H1071" s="332"/>
      <c r="I1071" s="333"/>
    </row>
    <row r="1072" spans="1:9" ht="12.75">
      <c r="A1072" s="310" t="s">
        <v>85</v>
      </c>
      <c r="B1072" s="334"/>
      <c r="C1072" s="334"/>
      <c r="D1072" s="334"/>
      <c r="E1072" s="334"/>
      <c r="F1072" s="334"/>
      <c r="G1072" s="334"/>
      <c r="H1072" s="334"/>
      <c r="I1072" s="311"/>
    </row>
    <row r="1073" spans="1:10" ht="20.25">
      <c r="A1073" s="326" t="s">
        <v>86</v>
      </c>
      <c r="B1073" s="327"/>
      <c r="C1073" s="335" t="e">
        <f>VLOOKUP(J1073,мандатка!$B:$N,3,FALSE)</f>
        <v>#N/A</v>
      </c>
      <c r="D1073" s="335"/>
      <c r="E1073" s="335"/>
      <c r="F1073" s="335"/>
      <c r="G1073" s="335"/>
      <c r="H1073" s="335"/>
      <c r="I1073" s="336"/>
      <c r="J1073">
        <v>270</v>
      </c>
    </row>
    <row r="1074" spans="1:9" ht="12.75">
      <c r="A1074" s="326" t="s">
        <v>88</v>
      </c>
      <c r="B1074" s="327"/>
      <c r="C1074" s="327"/>
      <c r="D1074" s="327"/>
      <c r="E1074" s="327"/>
      <c r="F1074" s="327"/>
      <c r="G1074" s="327"/>
      <c r="H1074" s="327"/>
      <c r="I1074" s="328"/>
    </row>
    <row r="1075" spans="1:9" ht="26.25">
      <c r="A1075" s="138" t="s">
        <v>1</v>
      </c>
      <c r="B1075" s="137" t="s">
        <v>12</v>
      </c>
      <c r="C1075" s="329" t="s">
        <v>4</v>
      </c>
      <c r="D1075" s="329"/>
      <c r="E1075" s="329"/>
      <c r="F1075" s="329"/>
      <c r="G1075" s="329"/>
      <c r="H1075" s="329"/>
      <c r="I1075" s="330"/>
    </row>
    <row r="1076" spans="1:9" ht="12.75">
      <c r="A1076" s="138">
        <v>1</v>
      </c>
      <c r="B1076" s="137"/>
      <c r="C1076" s="329"/>
      <c r="D1076" s="329"/>
      <c r="E1076" s="329"/>
      <c r="F1076" s="329"/>
      <c r="G1076" s="329"/>
      <c r="H1076" s="329"/>
      <c r="I1076" s="330"/>
    </row>
    <row r="1077" spans="1:9" ht="12.75">
      <c r="A1077" s="138">
        <v>2</v>
      </c>
      <c r="B1077" s="137"/>
      <c r="C1077" s="329"/>
      <c r="D1077" s="329"/>
      <c r="E1077" s="329"/>
      <c r="F1077" s="329"/>
      <c r="G1077" s="329"/>
      <c r="H1077" s="329"/>
      <c r="I1077" s="330"/>
    </row>
    <row r="1078" spans="1:9" ht="12.75">
      <c r="A1078" s="138">
        <v>3</v>
      </c>
      <c r="B1078" s="137"/>
      <c r="C1078" s="329"/>
      <c r="D1078" s="329"/>
      <c r="E1078" s="329"/>
      <c r="F1078" s="329"/>
      <c r="G1078" s="329"/>
      <c r="H1078" s="329"/>
      <c r="I1078" s="330"/>
    </row>
    <row r="1079" spans="1:9" ht="12.75">
      <c r="A1079" s="138">
        <v>4</v>
      </c>
      <c r="B1079" s="137"/>
      <c r="C1079" s="329"/>
      <c r="D1079" s="329"/>
      <c r="E1079" s="329"/>
      <c r="F1079" s="329"/>
      <c r="G1079" s="329"/>
      <c r="H1079" s="329"/>
      <c r="I1079" s="330"/>
    </row>
    <row r="1080" spans="1:9" ht="12.75">
      <c r="A1080" s="138">
        <v>5</v>
      </c>
      <c r="B1080" s="137"/>
      <c r="C1080" s="329"/>
      <c r="D1080" s="329"/>
      <c r="E1080" s="329"/>
      <c r="F1080" s="329"/>
      <c r="G1080" s="329"/>
      <c r="H1080" s="329"/>
      <c r="I1080" s="330"/>
    </row>
    <row r="1081" spans="1:9" ht="12.75">
      <c r="A1081" s="138">
        <v>6</v>
      </c>
      <c r="B1081" s="137"/>
      <c r="C1081" s="329"/>
      <c r="D1081" s="329"/>
      <c r="E1081" s="329"/>
      <c r="F1081" s="329"/>
      <c r="G1081" s="329"/>
      <c r="H1081" s="329"/>
      <c r="I1081" s="330"/>
    </row>
    <row r="1082" spans="1:9" ht="12.75">
      <c r="A1082" s="138">
        <v>7</v>
      </c>
      <c r="B1082" s="137"/>
      <c r="C1082" s="329"/>
      <c r="D1082" s="329"/>
      <c r="E1082" s="329"/>
      <c r="F1082" s="329"/>
      <c r="G1082" s="329"/>
      <c r="H1082" s="329"/>
      <c r="I1082" s="330"/>
    </row>
    <row r="1083" spans="1:9" ht="12.75">
      <c r="A1083" s="138">
        <v>8</v>
      </c>
      <c r="B1083" s="137"/>
      <c r="C1083" s="329"/>
      <c r="D1083" s="329"/>
      <c r="E1083" s="329"/>
      <c r="F1083" s="329"/>
      <c r="G1083" s="329"/>
      <c r="H1083" s="329"/>
      <c r="I1083" s="330"/>
    </row>
    <row r="1084" spans="1:9" ht="13.5" thickBot="1">
      <c r="A1084" s="331" t="s">
        <v>87</v>
      </c>
      <c r="B1084" s="332"/>
      <c r="C1084" s="332"/>
      <c r="D1084" s="86"/>
      <c r="E1084" s="86"/>
      <c r="F1084" s="332" t="e">
        <f>VLOOKUP(J1073,мандатка!$B:$N,8,FALSE)</f>
        <v>#N/A</v>
      </c>
      <c r="G1084" s="332"/>
      <c r="H1084" s="332"/>
      <c r="I1084" s="333"/>
    </row>
    <row r="1085" spans="1:9" ht="13.5" thickBot="1">
      <c r="A1085" s="106"/>
      <c r="B1085" s="106"/>
      <c r="C1085" s="106"/>
      <c r="D1085" s="13"/>
      <c r="E1085" s="13"/>
      <c r="F1085" s="106"/>
      <c r="G1085" s="106"/>
      <c r="H1085" s="106"/>
      <c r="I1085" s="106"/>
    </row>
    <row r="1086" spans="1:9" ht="12.75">
      <c r="A1086" s="310" t="s">
        <v>85</v>
      </c>
      <c r="B1086" s="334"/>
      <c r="C1086" s="334"/>
      <c r="D1086" s="334"/>
      <c r="E1086" s="334"/>
      <c r="F1086" s="334"/>
      <c r="G1086" s="334"/>
      <c r="H1086" s="334"/>
      <c r="I1086" s="311"/>
    </row>
    <row r="1087" spans="1:10" ht="20.25">
      <c r="A1087" s="326" t="s">
        <v>86</v>
      </c>
      <c r="B1087" s="327"/>
      <c r="C1087" s="335" t="e">
        <f>VLOOKUP(J1087,мандатка!$B:$N,3,FALSE)</f>
        <v>#N/A</v>
      </c>
      <c r="D1087" s="335"/>
      <c r="E1087" s="335"/>
      <c r="F1087" s="335"/>
      <c r="G1087" s="335"/>
      <c r="H1087" s="335"/>
      <c r="I1087" s="336"/>
      <c r="J1087">
        <v>270</v>
      </c>
    </row>
    <row r="1088" spans="1:9" ht="12.75">
      <c r="A1088" s="326" t="s">
        <v>89</v>
      </c>
      <c r="B1088" s="327"/>
      <c r="C1088" s="327"/>
      <c r="D1088" s="327"/>
      <c r="E1088" s="327"/>
      <c r="F1088" s="327"/>
      <c r="G1088" s="327"/>
      <c r="H1088" s="327"/>
      <c r="I1088" s="328"/>
    </row>
    <row r="1089" spans="1:9" ht="26.25">
      <c r="A1089" s="138" t="s">
        <v>1</v>
      </c>
      <c r="B1089" s="137" t="s">
        <v>12</v>
      </c>
      <c r="C1089" s="329" t="s">
        <v>4</v>
      </c>
      <c r="D1089" s="329"/>
      <c r="E1089" s="329"/>
      <c r="F1089" s="329"/>
      <c r="G1089" s="329"/>
      <c r="H1089" s="329"/>
      <c r="I1089" s="330"/>
    </row>
    <row r="1090" spans="1:9" ht="12.75">
      <c r="A1090" s="138">
        <v>1</v>
      </c>
      <c r="B1090" s="137"/>
      <c r="C1090" s="329"/>
      <c r="D1090" s="329"/>
      <c r="E1090" s="329"/>
      <c r="F1090" s="329"/>
      <c r="G1090" s="329"/>
      <c r="H1090" s="329"/>
      <c r="I1090" s="330"/>
    </row>
    <row r="1091" spans="1:9" ht="12.75">
      <c r="A1091" s="138">
        <v>2</v>
      </c>
      <c r="B1091" s="137"/>
      <c r="C1091" s="329"/>
      <c r="D1091" s="329"/>
      <c r="E1091" s="329"/>
      <c r="F1091" s="329"/>
      <c r="G1091" s="329"/>
      <c r="H1091" s="329"/>
      <c r="I1091" s="330"/>
    </row>
    <row r="1092" spans="1:9" ht="12.75">
      <c r="A1092" s="138">
        <v>1</v>
      </c>
      <c r="B1092" s="137"/>
      <c r="C1092" s="329"/>
      <c r="D1092" s="329"/>
      <c r="E1092" s="329"/>
      <c r="F1092" s="329"/>
      <c r="G1092" s="329"/>
      <c r="H1092" s="329"/>
      <c r="I1092" s="330"/>
    </row>
    <row r="1093" spans="1:9" ht="12.75">
      <c r="A1093" s="138">
        <v>2</v>
      </c>
      <c r="B1093" s="137"/>
      <c r="C1093" s="329"/>
      <c r="D1093" s="329"/>
      <c r="E1093" s="329"/>
      <c r="F1093" s="329"/>
      <c r="G1093" s="329"/>
      <c r="H1093" s="329"/>
      <c r="I1093" s="330"/>
    </row>
    <row r="1094" spans="1:9" ht="12.75">
      <c r="A1094" s="138">
        <v>1</v>
      </c>
      <c r="B1094" s="137"/>
      <c r="C1094" s="329"/>
      <c r="D1094" s="329"/>
      <c r="E1094" s="329"/>
      <c r="F1094" s="329"/>
      <c r="G1094" s="329"/>
      <c r="H1094" s="329"/>
      <c r="I1094" s="330"/>
    </row>
    <row r="1095" spans="1:9" ht="12.75">
      <c r="A1095" s="138">
        <v>2</v>
      </c>
      <c r="B1095" s="137"/>
      <c r="C1095" s="329"/>
      <c r="D1095" s="329"/>
      <c r="E1095" s="329"/>
      <c r="F1095" s="329"/>
      <c r="G1095" s="329"/>
      <c r="H1095" s="329"/>
      <c r="I1095" s="330"/>
    </row>
    <row r="1096" spans="1:9" ht="12.75">
      <c r="A1096" s="138">
        <v>1</v>
      </c>
      <c r="B1096" s="137"/>
      <c r="C1096" s="329"/>
      <c r="D1096" s="329"/>
      <c r="E1096" s="329"/>
      <c r="F1096" s="329"/>
      <c r="G1096" s="329"/>
      <c r="H1096" s="329"/>
      <c r="I1096" s="330"/>
    </row>
    <row r="1097" spans="1:9" ht="12.75">
      <c r="A1097" s="138">
        <v>2</v>
      </c>
      <c r="B1097" s="137"/>
      <c r="C1097" s="329"/>
      <c r="D1097" s="329"/>
      <c r="E1097" s="329"/>
      <c r="F1097" s="329"/>
      <c r="G1097" s="329"/>
      <c r="H1097" s="329"/>
      <c r="I1097" s="330"/>
    </row>
    <row r="1098" spans="1:9" ht="13.5" thickBot="1">
      <c r="A1098" s="331" t="s">
        <v>87</v>
      </c>
      <c r="B1098" s="332"/>
      <c r="C1098" s="332"/>
      <c r="D1098" s="86"/>
      <c r="E1098" s="86"/>
      <c r="F1098" s="332" t="e">
        <f>VLOOKUP(J1087,мандатка!$B:$N,8,FALSE)</f>
        <v>#N/A</v>
      </c>
      <c r="G1098" s="332"/>
      <c r="H1098" s="332"/>
      <c r="I1098" s="333"/>
    </row>
    <row r="1099" spans="1:9" ht="13.5" thickBot="1">
      <c r="A1099" s="106"/>
      <c r="B1099" s="106"/>
      <c r="C1099" s="106"/>
      <c r="D1099" s="13"/>
      <c r="E1099" s="13"/>
      <c r="F1099" s="106"/>
      <c r="G1099" s="106"/>
      <c r="H1099" s="106"/>
      <c r="I1099" s="106"/>
    </row>
    <row r="1100" spans="1:9" ht="12.75">
      <c r="A1100" s="310" t="s">
        <v>85</v>
      </c>
      <c r="B1100" s="334"/>
      <c r="C1100" s="334"/>
      <c r="D1100" s="334"/>
      <c r="E1100" s="334"/>
      <c r="F1100" s="334"/>
      <c r="G1100" s="334"/>
      <c r="H1100" s="334"/>
      <c r="I1100" s="311"/>
    </row>
    <row r="1101" spans="1:10" ht="20.25">
      <c r="A1101" s="326" t="s">
        <v>86</v>
      </c>
      <c r="B1101" s="327"/>
      <c r="C1101" s="335" t="e">
        <f>VLOOKUP(J1101,мандатка!$B:$N,3,FALSE)</f>
        <v>#N/A</v>
      </c>
      <c r="D1101" s="335"/>
      <c r="E1101" s="335"/>
      <c r="F1101" s="335"/>
      <c r="G1101" s="335"/>
      <c r="H1101" s="335"/>
      <c r="I1101" s="336"/>
      <c r="J1101">
        <v>270</v>
      </c>
    </row>
    <row r="1102" spans="1:9" ht="12.75">
      <c r="A1102" s="326" t="s">
        <v>90</v>
      </c>
      <c r="B1102" s="327"/>
      <c r="C1102" s="327"/>
      <c r="D1102" s="327"/>
      <c r="E1102" s="327"/>
      <c r="F1102" s="327"/>
      <c r="G1102" s="327"/>
      <c r="H1102" s="327"/>
      <c r="I1102" s="328"/>
    </row>
    <row r="1103" spans="1:9" ht="26.25">
      <c r="A1103" s="138" t="s">
        <v>1</v>
      </c>
      <c r="B1103" s="137" t="s">
        <v>12</v>
      </c>
      <c r="C1103" s="329" t="s">
        <v>4</v>
      </c>
      <c r="D1103" s="329"/>
      <c r="E1103" s="329"/>
      <c r="F1103" s="329"/>
      <c r="G1103" s="329"/>
      <c r="H1103" s="329"/>
      <c r="I1103" s="330"/>
    </row>
    <row r="1104" spans="1:9" ht="12.75">
      <c r="A1104" s="138">
        <v>1</v>
      </c>
      <c r="B1104" s="137"/>
      <c r="C1104" s="329"/>
      <c r="D1104" s="329"/>
      <c r="E1104" s="329"/>
      <c r="F1104" s="329"/>
      <c r="G1104" s="329"/>
      <c r="H1104" s="329"/>
      <c r="I1104" s="330"/>
    </row>
    <row r="1105" spans="1:9" ht="12.75">
      <c r="A1105" s="138">
        <v>2</v>
      </c>
      <c r="B1105" s="137"/>
      <c r="C1105" s="329"/>
      <c r="D1105" s="329"/>
      <c r="E1105" s="329"/>
      <c r="F1105" s="329"/>
      <c r="G1105" s="329"/>
      <c r="H1105" s="329"/>
      <c r="I1105" s="330"/>
    </row>
    <row r="1106" spans="1:9" ht="12.75">
      <c r="A1106" s="138">
        <v>3</v>
      </c>
      <c r="B1106" s="137"/>
      <c r="C1106" s="329"/>
      <c r="D1106" s="329"/>
      <c r="E1106" s="329"/>
      <c r="F1106" s="329"/>
      <c r="G1106" s="329"/>
      <c r="H1106" s="329"/>
      <c r="I1106" s="330"/>
    </row>
    <row r="1107" spans="1:9" ht="12.75">
      <c r="A1107" s="138">
        <v>4</v>
      </c>
      <c r="B1107" s="137"/>
      <c r="C1107" s="329"/>
      <c r="D1107" s="329"/>
      <c r="E1107" s="329"/>
      <c r="F1107" s="329"/>
      <c r="G1107" s="329"/>
      <c r="H1107" s="329"/>
      <c r="I1107" s="330"/>
    </row>
    <row r="1108" spans="1:9" ht="12.75">
      <c r="A1108" s="138">
        <v>5</v>
      </c>
      <c r="B1108" s="137"/>
      <c r="C1108" s="329"/>
      <c r="D1108" s="329"/>
      <c r="E1108" s="329"/>
      <c r="F1108" s="329"/>
      <c r="G1108" s="329"/>
      <c r="H1108" s="329"/>
      <c r="I1108" s="330"/>
    </row>
    <row r="1109" spans="1:9" ht="12.75">
      <c r="A1109" s="138">
        <v>6</v>
      </c>
      <c r="B1109" s="137"/>
      <c r="C1109" s="329"/>
      <c r="D1109" s="329"/>
      <c r="E1109" s="329"/>
      <c r="F1109" s="329"/>
      <c r="G1109" s="329"/>
      <c r="H1109" s="329"/>
      <c r="I1109" s="330"/>
    </row>
    <row r="1110" spans="1:9" ht="13.5" thickBot="1">
      <c r="A1110" s="331" t="s">
        <v>87</v>
      </c>
      <c r="B1110" s="332"/>
      <c r="C1110" s="332"/>
      <c r="D1110" s="86"/>
      <c r="E1110" s="86"/>
      <c r="F1110" s="332" t="e">
        <f>VLOOKUP(J1101,мандатка!$B:$N,8,FALSE)</f>
        <v>#N/A</v>
      </c>
      <c r="G1110" s="332"/>
      <c r="H1110" s="332"/>
      <c r="I1110" s="333"/>
    </row>
    <row r="1111" spans="1:9" ht="13.5" thickBot="1">
      <c r="A1111" s="106"/>
      <c r="B1111" s="106"/>
      <c r="C1111" s="106"/>
      <c r="D1111" s="13"/>
      <c r="E1111" s="13"/>
      <c r="F1111" s="106"/>
      <c r="G1111" s="106"/>
      <c r="H1111" s="106"/>
      <c r="I1111" s="106"/>
    </row>
    <row r="1112" spans="1:9" ht="12.75">
      <c r="A1112" s="310" t="s">
        <v>85</v>
      </c>
      <c r="B1112" s="334"/>
      <c r="C1112" s="334"/>
      <c r="D1112" s="334"/>
      <c r="E1112" s="334"/>
      <c r="F1112" s="334"/>
      <c r="G1112" s="334"/>
      <c r="H1112" s="334"/>
      <c r="I1112" s="311"/>
    </row>
    <row r="1113" spans="1:10" ht="20.25">
      <c r="A1113" s="326" t="s">
        <v>86</v>
      </c>
      <c r="B1113" s="327"/>
      <c r="C1113" s="335" t="e">
        <f>VLOOKUP(J1113,мандатка!$B:$N,3,FALSE)</f>
        <v>#N/A</v>
      </c>
      <c r="D1113" s="335"/>
      <c r="E1113" s="335"/>
      <c r="F1113" s="335"/>
      <c r="G1113" s="335"/>
      <c r="H1113" s="335"/>
      <c r="I1113" s="336"/>
      <c r="J1113">
        <v>270</v>
      </c>
    </row>
    <row r="1114" spans="1:9" ht="12.75">
      <c r="A1114" s="326" t="s">
        <v>91</v>
      </c>
      <c r="B1114" s="327"/>
      <c r="C1114" s="327"/>
      <c r="D1114" s="327"/>
      <c r="E1114" s="327"/>
      <c r="F1114" s="327"/>
      <c r="G1114" s="327"/>
      <c r="H1114" s="327"/>
      <c r="I1114" s="328"/>
    </row>
    <row r="1115" spans="1:9" ht="26.25">
      <c r="A1115" s="138" t="s">
        <v>1</v>
      </c>
      <c r="B1115" s="137" t="s">
        <v>12</v>
      </c>
      <c r="C1115" s="329" t="s">
        <v>4</v>
      </c>
      <c r="D1115" s="329"/>
      <c r="E1115" s="329"/>
      <c r="F1115" s="329"/>
      <c r="G1115" s="329"/>
      <c r="H1115" s="329"/>
      <c r="I1115" s="330"/>
    </row>
    <row r="1116" spans="1:9" ht="12.75">
      <c r="A1116" s="138">
        <v>1</v>
      </c>
      <c r="B1116" s="137"/>
      <c r="C1116" s="329"/>
      <c r="D1116" s="329"/>
      <c r="E1116" s="329"/>
      <c r="F1116" s="329"/>
      <c r="G1116" s="329"/>
      <c r="H1116" s="329"/>
      <c r="I1116" s="330"/>
    </row>
    <row r="1117" spans="1:9" ht="12.75">
      <c r="A1117" s="138">
        <v>2</v>
      </c>
      <c r="B1117" s="137"/>
      <c r="C1117" s="329"/>
      <c r="D1117" s="329"/>
      <c r="E1117" s="329"/>
      <c r="F1117" s="329"/>
      <c r="G1117" s="329"/>
      <c r="H1117" s="329"/>
      <c r="I1117" s="330"/>
    </row>
    <row r="1118" spans="1:9" ht="12.75">
      <c r="A1118" s="138">
        <v>3</v>
      </c>
      <c r="B1118" s="137"/>
      <c r="C1118" s="329"/>
      <c r="D1118" s="329"/>
      <c r="E1118" s="329"/>
      <c r="F1118" s="329"/>
      <c r="G1118" s="329"/>
      <c r="H1118" s="329"/>
      <c r="I1118" s="330"/>
    </row>
    <row r="1119" spans="1:9" ht="12.75">
      <c r="A1119" s="138">
        <v>4</v>
      </c>
      <c r="B1119" s="137"/>
      <c r="C1119" s="329"/>
      <c r="D1119" s="329"/>
      <c r="E1119" s="329"/>
      <c r="F1119" s="329"/>
      <c r="G1119" s="329"/>
      <c r="H1119" s="329"/>
      <c r="I1119" s="330"/>
    </row>
    <row r="1120" spans="1:9" ht="12.75">
      <c r="A1120" s="138">
        <v>5</v>
      </c>
      <c r="B1120" s="137"/>
      <c r="C1120" s="329"/>
      <c r="D1120" s="329"/>
      <c r="E1120" s="329"/>
      <c r="F1120" s="329"/>
      <c r="G1120" s="329"/>
      <c r="H1120" s="329"/>
      <c r="I1120" s="330"/>
    </row>
    <row r="1121" spans="1:9" ht="12.75">
      <c r="A1121" s="138">
        <v>6</v>
      </c>
      <c r="B1121" s="137"/>
      <c r="C1121" s="329"/>
      <c r="D1121" s="329"/>
      <c r="E1121" s="329"/>
      <c r="F1121" s="329"/>
      <c r="G1121" s="329"/>
      <c r="H1121" s="329"/>
      <c r="I1121" s="330"/>
    </row>
    <row r="1122" spans="1:9" ht="13.5" thickBot="1">
      <c r="A1122" s="331" t="s">
        <v>87</v>
      </c>
      <c r="B1122" s="332"/>
      <c r="C1122" s="332"/>
      <c r="D1122" s="86"/>
      <c r="E1122" s="86"/>
      <c r="F1122" s="332" t="e">
        <f>VLOOKUP(J1113,мандатка!$B:$N,8,FALSE)</f>
        <v>#N/A</v>
      </c>
      <c r="G1122" s="332"/>
      <c r="H1122" s="332"/>
      <c r="I1122" s="333"/>
    </row>
    <row r="1123" spans="1:9" ht="13.5" thickBot="1">
      <c r="A1123" s="106"/>
      <c r="B1123" s="106"/>
      <c r="C1123" s="106"/>
      <c r="D1123" s="13"/>
      <c r="E1123" s="13"/>
      <c r="F1123" s="106"/>
      <c r="G1123" s="106"/>
      <c r="H1123" s="106"/>
      <c r="I1123" s="106"/>
    </row>
    <row r="1124" spans="1:9" ht="12.75">
      <c r="A1124" s="310" t="s">
        <v>85</v>
      </c>
      <c r="B1124" s="334"/>
      <c r="C1124" s="334"/>
      <c r="D1124" s="334"/>
      <c r="E1124" s="334"/>
      <c r="F1124" s="334"/>
      <c r="G1124" s="334"/>
      <c r="H1124" s="334"/>
      <c r="I1124" s="311"/>
    </row>
    <row r="1125" spans="1:10" ht="20.25">
      <c r="A1125" s="326" t="s">
        <v>86</v>
      </c>
      <c r="B1125" s="327"/>
      <c r="C1125" s="335" t="e">
        <f>VLOOKUP(J1125,мандатка!$B:$N,3,FALSE)</f>
        <v>#N/A</v>
      </c>
      <c r="D1125" s="335"/>
      <c r="E1125" s="335"/>
      <c r="F1125" s="335"/>
      <c r="G1125" s="335"/>
      <c r="H1125" s="335"/>
      <c r="I1125" s="336"/>
      <c r="J1125">
        <v>270</v>
      </c>
    </row>
    <row r="1126" spans="1:9" ht="12.75">
      <c r="A1126" s="326" t="s">
        <v>92</v>
      </c>
      <c r="B1126" s="327"/>
      <c r="C1126" s="327"/>
      <c r="D1126" s="327"/>
      <c r="E1126" s="327"/>
      <c r="F1126" s="327"/>
      <c r="G1126" s="327"/>
      <c r="H1126" s="327"/>
      <c r="I1126" s="328"/>
    </row>
    <row r="1127" spans="1:9" ht="26.25">
      <c r="A1127" s="87" t="s">
        <v>1</v>
      </c>
      <c r="B1127" s="13" t="s">
        <v>12</v>
      </c>
      <c r="C1127" s="327" t="s">
        <v>4</v>
      </c>
      <c r="D1127" s="327"/>
      <c r="E1127" s="327"/>
      <c r="F1127" s="327"/>
      <c r="G1127" s="327"/>
      <c r="H1127" s="327"/>
      <c r="I1127" s="328"/>
    </row>
    <row r="1128" spans="1:9" ht="12.75">
      <c r="A1128" s="138">
        <v>1</v>
      </c>
      <c r="B1128" s="137"/>
      <c r="C1128" s="329"/>
      <c r="D1128" s="329"/>
      <c r="E1128" s="329"/>
      <c r="F1128" s="329"/>
      <c r="G1128" s="329"/>
      <c r="H1128" s="329"/>
      <c r="I1128" s="330"/>
    </row>
    <row r="1129" spans="1:9" ht="12.75">
      <c r="A1129" s="138">
        <v>2</v>
      </c>
      <c r="B1129" s="137"/>
      <c r="C1129" s="329"/>
      <c r="D1129" s="329"/>
      <c r="E1129" s="329"/>
      <c r="F1129" s="329"/>
      <c r="G1129" s="329"/>
      <c r="H1129" s="329"/>
      <c r="I1129" s="330"/>
    </row>
    <row r="1130" spans="1:9" ht="12.75">
      <c r="A1130" s="138">
        <v>3</v>
      </c>
      <c r="B1130" s="137"/>
      <c r="C1130" s="329"/>
      <c r="D1130" s="329"/>
      <c r="E1130" s="329"/>
      <c r="F1130" s="329"/>
      <c r="G1130" s="329"/>
      <c r="H1130" s="329"/>
      <c r="I1130" s="330"/>
    </row>
    <row r="1131" spans="1:9" ht="12.75">
      <c r="A1131" s="138">
        <v>4</v>
      </c>
      <c r="B1131" s="137"/>
      <c r="C1131" s="329"/>
      <c r="D1131" s="329"/>
      <c r="E1131" s="329"/>
      <c r="F1131" s="329"/>
      <c r="G1131" s="329"/>
      <c r="H1131" s="329"/>
      <c r="I1131" s="330"/>
    </row>
    <row r="1132" spans="1:9" ht="12.75">
      <c r="A1132" s="138">
        <v>5</v>
      </c>
      <c r="B1132" s="137"/>
      <c r="C1132" s="329"/>
      <c r="D1132" s="329"/>
      <c r="E1132" s="329"/>
      <c r="F1132" s="329"/>
      <c r="G1132" s="329"/>
      <c r="H1132" s="329"/>
      <c r="I1132" s="330"/>
    </row>
    <row r="1133" spans="1:9" ht="12.75">
      <c r="A1133" s="138">
        <v>6</v>
      </c>
      <c r="B1133" s="137"/>
      <c r="C1133" s="329"/>
      <c r="D1133" s="329"/>
      <c r="E1133" s="329"/>
      <c r="F1133" s="329"/>
      <c r="G1133" s="329"/>
      <c r="H1133" s="329"/>
      <c r="I1133" s="330"/>
    </row>
    <row r="1134" spans="1:9" ht="13.5" thickBot="1">
      <c r="A1134" s="331" t="s">
        <v>87</v>
      </c>
      <c r="B1134" s="332"/>
      <c r="C1134" s="332"/>
      <c r="D1134" s="86"/>
      <c r="E1134" s="86"/>
      <c r="F1134" s="332" t="e">
        <f>VLOOKUP(J1125,мандатка!$B:$N,8,FALSE)</f>
        <v>#N/A</v>
      </c>
      <c r="G1134" s="332"/>
      <c r="H1134" s="332"/>
      <c r="I1134" s="333"/>
    </row>
    <row r="1135" spans="1:9" ht="12.75">
      <c r="A1135" s="310" t="s">
        <v>85</v>
      </c>
      <c r="B1135" s="334"/>
      <c r="C1135" s="334"/>
      <c r="D1135" s="334"/>
      <c r="E1135" s="334"/>
      <c r="F1135" s="334"/>
      <c r="G1135" s="334"/>
      <c r="H1135" s="334"/>
      <c r="I1135" s="311"/>
    </row>
    <row r="1136" spans="1:10" ht="20.25">
      <c r="A1136" s="326" t="s">
        <v>86</v>
      </c>
      <c r="B1136" s="327"/>
      <c r="C1136" s="335" t="e">
        <f>VLOOKUP(J1136,мандатка!$B:$N,3,FALSE)</f>
        <v>#N/A</v>
      </c>
      <c r="D1136" s="335"/>
      <c r="E1136" s="335"/>
      <c r="F1136" s="335"/>
      <c r="G1136" s="335"/>
      <c r="H1136" s="335"/>
      <c r="I1136" s="336"/>
      <c r="J1136">
        <v>280</v>
      </c>
    </row>
    <row r="1137" spans="1:9" ht="12.75">
      <c r="A1137" s="326" t="s">
        <v>88</v>
      </c>
      <c r="B1137" s="327"/>
      <c r="C1137" s="327"/>
      <c r="D1137" s="327"/>
      <c r="E1137" s="327"/>
      <c r="F1137" s="327"/>
      <c r="G1137" s="327"/>
      <c r="H1137" s="327"/>
      <c r="I1137" s="328"/>
    </row>
    <row r="1138" spans="1:9" ht="26.25">
      <c r="A1138" s="138" t="s">
        <v>1</v>
      </c>
      <c r="B1138" s="137" t="s">
        <v>12</v>
      </c>
      <c r="C1138" s="329" t="s">
        <v>4</v>
      </c>
      <c r="D1138" s="329"/>
      <c r="E1138" s="329"/>
      <c r="F1138" s="329"/>
      <c r="G1138" s="329"/>
      <c r="H1138" s="329"/>
      <c r="I1138" s="330"/>
    </row>
    <row r="1139" spans="1:9" ht="12.75">
      <c r="A1139" s="138">
        <v>1</v>
      </c>
      <c r="B1139" s="137"/>
      <c r="C1139" s="329"/>
      <c r="D1139" s="329"/>
      <c r="E1139" s="329"/>
      <c r="F1139" s="329"/>
      <c r="G1139" s="329"/>
      <c r="H1139" s="329"/>
      <c r="I1139" s="330"/>
    </row>
    <row r="1140" spans="1:9" ht="12.75">
      <c r="A1140" s="138">
        <v>2</v>
      </c>
      <c r="B1140" s="137"/>
      <c r="C1140" s="329"/>
      <c r="D1140" s="329"/>
      <c r="E1140" s="329"/>
      <c r="F1140" s="329"/>
      <c r="G1140" s="329"/>
      <c r="H1140" s="329"/>
      <c r="I1140" s="330"/>
    </row>
    <row r="1141" spans="1:9" ht="12.75">
      <c r="A1141" s="138">
        <v>3</v>
      </c>
      <c r="B1141" s="137"/>
      <c r="C1141" s="329"/>
      <c r="D1141" s="329"/>
      <c r="E1141" s="329"/>
      <c r="F1141" s="329"/>
      <c r="G1141" s="329"/>
      <c r="H1141" s="329"/>
      <c r="I1141" s="330"/>
    </row>
    <row r="1142" spans="1:9" ht="12.75">
      <c r="A1142" s="138">
        <v>4</v>
      </c>
      <c r="B1142" s="137"/>
      <c r="C1142" s="329"/>
      <c r="D1142" s="329"/>
      <c r="E1142" s="329"/>
      <c r="F1142" s="329"/>
      <c r="G1142" s="329"/>
      <c r="H1142" s="329"/>
      <c r="I1142" s="330"/>
    </row>
    <row r="1143" spans="1:9" ht="12.75">
      <c r="A1143" s="138">
        <v>5</v>
      </c>
      <c r="B1143" s="137"/>
      <c r="C1143" s="329"/>
      <c r="D1143" s="329"/>
      <c r="E1143" s="329"/>
      <c r="F1143" s="329"/>
      <c r="G1143" s="329"/>
      <c r="H1143" s="329"/>
      <c r="I1143" s="330"/>
    </row>
    <row r="1144" spans="1:9" ht="12.75">
      <c r="A1144" s="138">
        <v>6</v>
      </c>
      <c r="B1144" s="137"/>
      <c r="C1144" s="329"/>
      <c r="D1144" s="329"/>
      <c r="E1144" s="329"/>
      <c r="F1144" s="329"/>
      <c r="G1144" s="329"/>
      <c r="H1144" s="329"/>
      <c r="I1144" s="330"/>
    </row>
    <row r="1145" spans="1:9" ht="12.75">
      <c r="A1145" s="138">
        <v>7</v>
      </c>
      <c r="B1145" s="137"/>
      <c r="C1145" s="329"/>
      <c r="D1145" s="329"/>
      <c r="E1145" s="329"/>
      <c r="F1145" s="329"/>
      <c r="G1145" s="329"/>
      <c r="H1145" s="329"/>
      <c r="I1145" s="330"/>
    </row>
    <row r="1146" spans="1:9" ht="12.75">
      <c r="A1146" s="138">
        <v>8</v>
      </c>
      <c r="B1146" s="137"/>
      <c r="C1146" s="329"/>
      <c r="D1146" s="329"/>
      <c r="E1146" s="329"/>
      <c r="F1146" s="329"/>
      <c r="G1146" s="329"/>
      <c r="H1146" s="329"/>
      <c r="I1146" s="330"/>
    </row>
    <row r="1147" spans="1:9" ht="13.5" thickBot="1">
      <c r="A1147" s="331" t="s">
        <v>87</v>
      </c>
      <c r="B1147" s="332"/>
      <c r="C1147" s="332"/>
      <c r="D1147" s="86"/>
      <c r="E1147" s="86"/>
      <c r="F1147" s="332" t="e">
        <f>VLOOKUP(J1136,мандатка!$B:$N,8,FALSE)</f>
        <v>#N/A</v>
      </c>
      <c r="G1147" s="332"/>
      <c r="H1147" s="332"/>
      <c r="I1147" s="333"/>
    </row>
    <row r="1148" spans="1:9" ht="13.5" thickBot="1">
      <c r="A1148" s="106"/>
      <c r="B1148" s="106"/>
      <c r="C1148" s="106"/>
      <c r="D1148" s="13"/>
      <c r="E1148" s="13"/>
      <c r="F1148" s="106"/>
      <c r="G1148" s="106"/>
      <c r="H1148" s="106"/>
      <c r="I1148" s="106"/>
    </row>
    <row r="1149" spans="1:9" ht="12.75">
      <c r="A1149" s="310" t="s">
        <v>85</v>
      </c>
      <c r="B1149" s="334"/>
      <c r="C1149" s="334"/>
      <c r="D1149" s="334"/>
      <c r="E1149" s="334"/>
      <c r="F1149" s="334"/>
      <c r="G1149" s="334"/>
      <c r="H1149" s="334"/>
      <c r="I1149" s="311"/>
    </row>
    <row r="1150" spans="1:10" ht="20.25">
      <c r="A1150" s="326" t="s">
        <v>86</v>
      </c>
      <c r="B1150" s="327"/>
      <c r="C1150" s="335" t="e">
        <f>VLOOKUP(J1150,мандатка!$B:$N,3,FALSE)</f>
        <v>#N/A</v>
      </c>
      <c r="D1150" s="335"/>
      <c r="E1150" s="335"/>
      <c r="F1150" s="335"/>
      <c r="G1150" s="335"/>
      <c r="H1150" s="335"/>
      <c r="I1150" s="336"/>
      <c r="J1150">
        <v>280</v>
      </c>
    </row>
    <row r="1151" spans="1:9" ht="12.75">
      <c r="A1151" s="326" t="s">
        <v>89</v>
      </c>
      <c r="B1151" s="327"/>
      <c r="C1151" s="327"/>
      <c r="D1151" s="327"/>
      <c r="E1151" s="327"/>
      <c r="F1151" s="327"/>
      <c r="G1151" s="327"/>
      <c r="H1151" s="327"/>
      <c r="I1151" s="328"/>
    </row>
    <row r="1152" spans="1:9" ht="26.25">
      <c r="A1152" s="138" t="s">
        <v>1</v>
      </c>
      <c r="B1152" s="137" t="s">
        <v>12</v>
      </c>
      <c r="C1152" s="329" t="s">
        <v>4</v>
      </c>
      <c r="D1152" s="329"/>
      <c r="E1152" s="329"/>
      <c r="F1152" s="329"/>
      <c r="G1152" s="329"/>
      <c r="H1152" s="329"/>
      <c r="I1152" s="330"/>
    </row>
    <row r="1153" spans="1:9" ht="12.75">
      <c r="A1153" s="138">
        <v>1</v>
      </c>
      <c r="B1153" s="137"/>
      <c r="C1153" s="329"/>
      <c r="D1153" s="329"/>
      <c r="E1153" s="329"/>
      <c r="F1153" s="329"/>
      <c r="G1153" s="329"/>
      <c r="H1153" s="329"/>
      <c r="I1153" s="330"/>
    </row>
    <row r="1154" spans="1:9" ht="12.75">
      <c r="A1154" s="138">
        <v>2</v>
      </c>
      <c r="B1154" s="137"/>
      <c r="C1154" s="329"/>
      <c r="D1154" s="329"/>
      <c r="E1154" s="329"/>
      <c r="F1154" s="329"/>
      <c r="G1154" s="329"/>
      <c r="H1154" s="329"/>
      <c r="I1154" s="330"/>
    </row>
    <row r="1155" spans="1:9" ht="12.75">
      <c r="A1155" s="138">
        <v>1</v>
      </c>
      <c r="B1155" s="137"/>
      <c r="C1155" s="329"/>
      <c r="D1155" s="329"/>
      <c r="E1155" s="329"/>
      <c r="F1155" s="329"/>
      <c r="G1155" s="329"/>
      <c r="H1155" s="329"/>
      <c r="I1155" s="330"/>
    </row>
    <row r="1156" spans="1:9" ht="12.75">
      <c r="A1156" s="138">
        <v>2</v>
      </c>
      <c r="B1156" s="137"/>
      <c r="C1156" s="329"/>
      <c r="D1156" s="329"/>
      <c r="E1156" s="329"/>
      <c r="F1156" s="329"/>
      <c r="G1156" s="329"/>
      <c r="H1156" s="329"/>
      <c r="I1156" s="330"/>
    </row>
    <row r="1157" spans="1:9" ht="12.75">
      <c r="A1157" s="138">
        <v>1</v>
      </c>
      <c r="B1157" s="137"/>
      <c r="C1157" s="329"/>
      <c r="D1157" s="329"/>
      <c r="E1157" s="329"/>
      <c r="F1157" s="329"/>
      <c r="G1157" s="329"/>
      <c r="H1157" s="329"/>
      <c r="I1157" s="330"/>
    </row>
    <row r="1158" spans="1:9" ht="12.75">
      <c r="A1158" s="138">
        <v>2</v>
      </c>
      <c r="B1158" s="137"/>
      <c r="C1158" s="329"/>
      <c r="D1158" s="329"/>
      <c r="E1158" s="329"/>
      <c r="F1158" s="329"/>
      <c r="G1158" s="329"/>
      <c r="H1158" s="329"/>
      <c r="I1158" s="330"/>
    </row>
    <row r="1159" spans="1:9" ht="12.75">
      <c r="A1159" s="138">
        <v>1</v>
      </c>
      <c r="B1159" s="137"/>
      <c r="C1159" s="329"/>
      <c r="D1159" s="329"/>
      <c r="E1159" s="329"/>
      <c r="F1159" s="329"/>
      <c r="G1159" s="329"/>
      <c r="H1159" s="329"/>
      <c r="I1159" s="330"/>
    </row>
    <row r="1160" spans="1:9" ht="12.75">
      <c r="A1160" s="138">
        <v>2</v>
      </c>
      <c r="B1160" s="137"/>
      <c r="C1160" s="329"/>
      <c r="D1160" s="329"/>
      <c r="E1160" s="329"/>
      <c r="F1160" s="329"/>
      <c r="G1160" s="329"/>
      <c r="H1160" s="329"/>
      <c r="I1160" s="330"/>
    </row>
    <row r="1161" spans="1:9" ht="13.5" thickBot="1">
      <c r="A1161" s="331" t="s">
        <v>87</v>
      </c>
      <c r="B1161" s="332"/>
      <c r="C1161" s="332"/>
      <c r="D1161" s="86"/>
      <c r="E1161" s="86"/>
      <c r="F1161" s="332" t="e">
        <f>VLOOKUP(J1150,мандатка!$B:$N,8,FALSE)</f>
        <v>#N/A</v>
      </c>
      <c r="G1161" s="332"/>
      <c r="H1161" s="332"/>
      <c r="I1161" s="333"/>
    </row>
    <row r="1162" spans="1:9" ht="13.5" thickBot="1">
      <c r="A1162" s="106"/>
      <c r="B1162" s="106"/>
      <c r="C1162" s="106"/>
      <c r="D1162" s="13"/>
      <c r="E1162" s="13"/>
      <c r="F1162" s="106"/>
      <c r="G1162" s="106"/>
      <c r="H1162" s="106"/>
      <c r="I1162" s="106"/>
    </row>
    <row r="1163" spans="1:9" ht="12.75">
      <c r="A1163" s="310" t="s">
        <v>85</v>
      </c>
      <c r="B1163" s="334"/>
      <c r="C1163" s="334"/>
      <c r="D1163" s="334"/>
      <c r="E1163" s="334"/>
      <c r="F1163" s="334"/>
      <c r="G1163" s="334"/>
      <c r="H1163" s="334"/>
      <c r="I1163" s="311"/>
    </row>
    <row r="1164" spans="1:10" ht="20.25">
      <c r="A1164" s="326" t="s">
        <v>86</v>
      </c>
      <c r="B1164" s="327"/>
      <c r="C1164" s="335" t="e">
        <f>VLOOKUP(J1164,мандатка!$B:$N,3,FALSE)</f>
        <v>#N/A</v>
      </c>
      <c r="D1164" s="335"/>
      <c r="E1164" s="335"/>
      <c r="F1164" s="335"/>
      <c r="G1164" s="335"/>
      <c r="H1164" s="335"/>
      <c r="I1164" s="336"/>
      <c r="J1164">
        <v>280</v>
      </c>
    </row>
    <row r="1165" spans="1:9" ht="12.75">
      <c r="A1165" s="326" t="s">
        <v>90</v>
      </c>
      <c r="B1165" s="327"/>
      <c r="C1165" s="327"/>
      <c r="D1165" s="327"/>
      <c r="E1165" s="327"/>
      <c r="F1165" s="327"/>
      <c r="G1165" s="327"/>
      <c r="H1165" s="327"/>
      <c r="I1165" s="328"/>
    </row>
    <row r="1166" spans="1:9" ht="26.25">
      <c r="A1166" s="138" t="s">
        <v>1</v>
      </c>
      <c r="B1166" s="137" t="s">
        <v>12</v>
      </c>
      <c r="C1166" s="329" t="s">
        <v>4</v>
      </c>
      <c r="D1166" s="329"/>
      <c r="E1166" s="329"/>
      <c r="F1166" s="329"/>
      <c r="G1166" s="329"/>
      <c r="H1166" s="329"/>
      <c r="I1166" s="330"/>
    </row>
    <row r="1167" spans="1:9" ht="12.75">
      <c r="A1167" s="138">
        <v>1</v>
      </c>
      <c r="B1167" s="137"/>
      <c r="C1167" s="329"/>
      <c r="D1167" s="329"/>
      <c r="E1167" s="329"/>
      <c r="F1167" s="329"/>
      <c r="G1167" s="329"/>
      <c r="H1167" s="329"/>
      <c r="I1167" s="330"/>
    </row>
    <row r="1168" spans="1:9" ht="12.75">
      <c r="A1168" s="138">
        <v>2</v>
      </c>
      <c r="B1168" s="137"/>
      <c r="C1168" s="329"/>
      <c r="D1168" s="329"/>
      <c r="E1168" s="329"/>
      <c r="F1168" s="329"/>
      <c r="G1168" s="329"/>
      <c r="H1168" s="329"/>
      <c r="I1168" s="330"/>
    </row>
    <row r="1169" spans="1:9" ht="12.75">
      <c r="A1169" s="138">
        <v>3</v>
      </c>
      <c r="B1169" s="137"/>
      <c r="C1169" s="329"/>
      <c r="D1169" s="329"/>
      <c r="E1169" s="329"/>
      <c r="F1169" s="329"/>
      <c r="G1169" s="329"/>
      <c r="H1169" s="329"/>
      <c r="I1169" s="330"/>
    </row>
    <row r="1170" spans="1:9" ht="12.75">
      <c r="A1170" s="138">
        <v>4</v>
      </c>
      <c r="B1170" s="137"/>
      <c r="C1170" s="329"/>
      <c r="D1170" s="329"/>
      <c r="E1170" s="329"/>
      <c r="F1170" s="329"/>
      <c r="G1170" s="329"/>
      <c r="H1170" s="329"/>
      <c r="I1170" s="330"/>
    </row>
    <row r="1171" spans="1:9" ht="12.75">
      <c r="A1171" s="138">
        <v>5</v>
      </c>
      <c r="B1171" s="137"/>
      <c r="C1171" s="329"/>
      <c r="D1171" s="329"/>
      <c r="E1171" s="329"/>
      <c r="F1171" s="329"/>
      <c r="G1171" s="329"/>
      <c r="H1171" s="329"/>
      <c r="I1171" s="330"/>
    </row>
    <row r="1172" spans="1:9" ht="12.75">
      <c r="A1172" s="138">
        <v>6</v>
      </c>
      <c r="B1172" s="137"/>
      <c r="C1172" s="329"/>
      <c r="D1172" s="329"/>
      <c r="E1172" s="329"/>
      <c r="F1172" s="329"/>
      <c r="G1172" s="329"/>
      <c r="H1172" s="329"/>
      <c r="I1172" s="330"/>
    </row>
    <row r="1173" spans="1:9" ht="13.5" thickBot="1">
      <c r="A1173" s="331" t="s">
        <v>87</v>
      </c>
      <c r="B1173" s="332"/>
      <c r="C1173" s="332"/>
      <c r="D1173" s="86"/>
      <c r="E1173" s="86"/>
      <c r="F1173" s="332" t="e">
        <f>VLOOKUP(J1164,мандатка!$B:$N,8,FALSE)</f>
        <v>#N/A</v>
      </c>
      <c r="G1173" s="332"/>
      <c r="H1173" s="332"/>
      <c r="I1173" s="333"/>
    </row>
    <row r="1174" spans="1:9" ht="13.5" thickBot="1">
      <c r="A1174" s="106"/>
      <c r="B1174" s="106"/>
      <c r="C1174" s="106"/>
      <c r="D1174" s="13"/>
      <c r="E1174" s="13"/>
      <c r="F1174" s="106"/>
      <c r="G1174" s="106"/>
      <c r="H1174" s="106"/>
      <c r="I1174" s="106"/>
    </row>
    <row r="1175" spans="1:9" ht="12.75">
      <c r="A1175" s="310" t="s">
        <v>85</v>
      </c>
      <c r="B1175" s="334"/>
      <c r="C1175" s="334"/>
      <c r="D1175" s="334"/>
      <c r="E1175" s="334"/>
      <c r="F1175" s="334"/>
      <c r="G1175" s="334"/>
      <c r="H1175" s="334"/>
      <c r="I1175" s="311"/>
    </row>
    <row r="1176" spans="1:10" ht="20.25">
      <c r="A1176" s="326" t="s">
        <v>86</v>
      </c>
      <c r="B1176" s="327"/>
      <c r="C1176" s="335" t="e">
        <f>VLOOKUP(J1176,мандатка!$B:$N,3,FALSE)</f>
        <v>#N/A</v>
      </c>
      <c r="D1176" s="335"/>
      <c r="E1176" s="335"/>
      <c r="F1176" s="335"/>
      <c r="G1176" s="335"/>
      <c r="H1176" s="335"/>
      <c r="I1176" s="336"/>
      <c r="J1176">
        <v>280</v>
      </c>
    </row>
    <row r="1177" spans="1:9" ht="12.75">
      <c r="A1177" s="326" t="s">
        <v>91</v>
      </c>
      <c r="B1177" s="327"/>
      <c r="C1177" s="327"/>
      <c r="D1177" s="327"/>
      <c r="E1177" s="327"/>
      <c r="F1177" s="327"/>
      <c r="G1177" s="327"/>
      <c r="H1177" s="327"/>
      <c r="I1177" s="328"/>
    </row>
    <row r="1178" spans="1:9" ht="26.25">
      <c r="A1178" s="138" t="s">
        <v>1</v>
      </c>
      <c r="B1178" s="137" t="s">
        <v>12</v>
      </c>
      <c r="C1178" s="329" t="s">
        <v>4</v>
      </c>
      <c r="D1178" s="329"/>
      <c r="E1178" s="329"/>
      <c r="F1178" s="329"/>
      <c r="G1178" s="329"/>
      <c r="H1178" s="329"/>
      <c r="I1178" s="330"/>
    </row>
    <row r="1179" spans="1:9" ht="12.75">
      <c r="A1179" s="138">
        <v>1</v>
      </c>
      <c r="B1179" s="137"/>
      <c r="C1179" s="329"/>
      <c r="D1179" s="329"/>
      <c r="E1179" s="329"/>
      <c r="F1179" s="329"/>
      <c r="G1179" s="329"/>
      <c r="H1179" s="329"/>
      <c r="I1179" s="330"/>
    </row>
    <row r="1180" spans="1:9" ht="12.75">
      <c r="A1180" s="138">
        <v>2</v>
      </c>
      <c r="B1180" s="137"/>
      <c r="C1180" s="329"/>
      <c r="D1180" s="329"/>
      <c r="E1180" s="329"/>
      <c r="F1180" s="329"/>
      <c r="G1180" s="329"/>
      <c r="H1180" s="329"/>
      <c r="I1180" s="330"/>
    </row>
    <row r="1181" spans="1:9" ht="12.75">
      <c r="A1181" s="138">
        <v>3</v>
      </c>
      <c r="B1181" s="137"/>
      <c r="C1181" s="329"/>
      <c r="D1181" s="329"/>
      <c r="E1181" s="329"/>
      <c r="F1181" s="329"/>
      <c r="G1181" s="329"/>
      <c r="H1181" s="329"/>
      <c r="I1181" s="330"/>
    </row>
    <row r="1182" spans="1:9" ht="12.75">
      <c r="A1182" s="138">
        <v>4</v>
      </c>
      <c r="B1182" s="137"/>
      <c r="C1182" s="329"/>
      <c r="D1182" s="329"/>
      <c r="E1182" s="329"/>
      <c r="F1182" s="329"/>
      <c r="G1182" s="329"/>
      <c r="H1182" s="329"/>
      <c r="I1182" s="330"/>
    </row>
    <row r="1183" spans="1:9" ht="12.75">
      <c r="A1183" s="138">
        <v>5</v>
      </c>
      <c r="B1183" s="137"/>
      <c r="C1183" s="329"/>
      <c r="D1183" s="329"/>
      <c r="E1183" s="329"/>
      <c r="F1183" s="329"/>
      <c r="G1183" s="329"/>
      <c r="H1183" s="329"/>
      <c r="I1183" s="330"/>
    </row>
    <row r="1184" spans="1:9" ht="12.75">
      <c r="A1184" s="138">
        <v>6</v>
      </c>
      <c r="B1184" s="137"/>
      <c r="C1184" s="329"/>
      <c r="D1184" s="329"/>
      <c r="E1184" s="329"/>
      <c r="F1184" s="329"/>
      <c r="G1184" s="329"/>
      <c r="H1184" s="329"/>
      <c r="I1184" s="330"/>
    </row>
    <row r="1185" spans="1:9" ht="13.5" thickBot="1">
      <c r="A1185" s="331" t="s">
        <v>87</v>
      </c>
      <c r="B1185" s="332"/>
      <c r="C1185" s="332"/>
      <c r="D1185" s="86"/>
      <c r="E1185" s="86"/>
      <c r="F1185" s="332" t="e">
        <f>VLOOKUP(J1176,мандатка!$B:$N,8,FALSE)</f>
        <v>#N/A</v>
      </c>
      <c r="G1185" s="332"/>
      <c r="H1185" s="332"/>
      <c r="I1185" s="333"/>
    </row>
    <row r="1186" spans="1:9" ht="13.5" thickBot="1">
      <c r="A1186" s="106"/>
      <c r="B1186" s="106"/>
      <c r="C1186" s="106"/>
      <c r="D1186" s="13"/>
      <c r="E1186" s="13"/>
      <c r="F1186" s="106"/>
      <c r="G1186" s="106"/>
      <c r="H1186" s="106"/>
      <c r="I1186" s="106"/>
    </row>
    <row r="1187" spans="1:9" ht="12.75">
      <c r="A1187" s="310" t="s">
        <v>85</v>
      </c>
      <c r="B1187" s="334"/>
      <c r="C1187" s="334"/>
      <c r="D1187" s="334"/>
      <c r="E1187" s="334"/>
      <c r="F1187" s="334"/>
      <c r="G1187" s="334"/>
      <c r="H1187" s="334"/>
      <c r="I1187" s="311"/>
    </row>
    <row r="1188" spans="1:10" ht="20.25">
      <c r="A1188" s="326" t="s">
        <v>86</v>
      </c>
      <c r="B1188" s="327"/>
      <c r="C1188" s="335" t="e">
        <f>VLOOKUP(J1188,мандатка!$B:$N,3,FALSE)</f>
        <v>#N/A</v>
      </c>
      <c r="D1188" s="335"/>
      <c r="E1188" s="335"/>
      <c r="F1188" s="335"/>
      <c r="G1188" s="335"/>
      <c r="H1188" s="335"/>
      <c r="I1188" s="336"/>
      <c r="J1188">
        <v>280</v>
      </c>
    </row>
    <row r="1189" spans="1:9" ht="12.75">
      <c r="A1189" s="326" t="s">
        <v>92</v>
      </c>
      <c r="B1189" s="327"/>
      <c r="C1189" s="327"/>
      <c r="D1189" s="327"/>
      <c r="E1189" s="327"/>
      <c r="F1189" s="327"/>
      <c r="G1189" s="327"/>
      <c r="H1189" s="327"/>
      <c r="I1189" s="328"/>
    </row>
    <row r="1190" spans="1:9" ht="26.25">
      <c r="A1190" s="87" t="s">
        <v>1</v>
      </c>
      <c r="B1190" s="13" t="s">
        <v>12</v>
      </c>
      <c r="C1190" s="327" t="s">
        <v>4</v>
      </c>
      <c r="D1190" s="327"/>
      <c r="E1190" s="327"/>
      <c r="F1190" s="327"/>
      <c r="G1190" s="327"/>
      <c r="H1190" s="327"/>
      <c r="I1190" s="328"/>
    </row>
    <row r="1191" spans="1:9" ht="12.75">
      <c r="A1191" s="138">
        <v>1</v>
      </c>
      <c r="B1191" s="137"/>
      <c r="C1191" s="329"/>
      <c r="D1191" s="329"/>
      <c r="E1191" s="329"/>
      <c r="F1191" s="329"/>
      <c r="G1191" s="329"/>
      <c r="H1191" s="329"/>
      <c r="I1191" s="330"/>
    </row>
    <row r="1192" spans="1:9" ht="12.75">
      <c r="A1192" s="138">
        <v>2</v>
      </c>
      <c r="B1192" s="137"/>
      <c r="C1192" s="329"/>
      <c r="D1192" s="329"/>
      <c r="E1192" s="329"/>
      <c r="F1192" s="329"/>
      <c r="G1192" s="329"/>
      <c r="H1192" s="329"/>
      <c r="I1192" s="330"/>
    </row>
    <row r="1193" spans="1:9" ht="12.75">
      <c r="A1193" s="138">
        <v>3</v>
      </c>
      <c r="B1193" s="137"/>
      <c r="C1193" s="329"/>
      <c r="D1193" s="329"/>
      <c r="E1193" s="329"/>
      <c r="F1193" s="329"/>
      <c r="G1193" s="329"/>
      <c r="H1193" s="329"/>
      <c r="I1193" s="330"/>
    </row>
    <row r="1194" spans="1:9" ht="12.75">
      <c r="A1194" s="138">
        <v>4</v>
      </c>
      <c r="B1194" s="137"/>
      <c r="C1194" s="329"/>
      <c r="D1194" s="329"/>
      <c r="E1194" s="329"/>
      <c r="F1194" s="329"/>
      <c r="G1194" s="329"/>
      <c r="H1194" s="329"/>
      <c r="I1194" s="330"/>
    </row>
    <row r="1195" spans="1:9" ht="12.75">
      <c r="A1195" s="138">
        <v>5</v>
      </c>
      <c r="B1195" s="137"/>
      <c r="C1195" s="329"/>
      <c r="D1195" s="329"/>
      <c r="E1195" s="329"/>
      <c r="F1195" s="329"/>
      <c r="G1195" s="329"/>
      <c r="H1195" s="329"/>
      <c r="I1195" s="330"/>
    </row>
    <row r="1196" spans="1:9" ht="12.75">
      <c r="A1196" s="138">
        <v>6</v>
      </c>
      <c r="B1196" s="137"/>
      <c r="C1196" s="329"/>
      <c r="D1196" s="329"/>
      <c r="E1196" s="329"/>
      <c r="F1196" s="329"/>
      <c r="G1196" s="329"/>
      <c r="H1196" s="329"/>
      <c r="I1196" s="330"/>
    </row>
    <row r="1197" spans="1:9" ht="13.5" thickBot="1">
      <c r="A1197" s="331" t="s">
        <v>87</v>
      </c>
      <c r="B1197" s="332"/>
      <c r="C1197" s="332"/>
      <c r="D1197" s="86"/>
      <c r="E1197" s="86"/>
      <c r="F1197" s="332" t="e">
        <f>VLOOKUP(J1188,мандатка!$B:$N,8,FALSE)</f>
        <v>#N/A</v>
      </c>
      <c r="G1197" s="332"/>
      <c r="H1197" s="332"/>
      <c r="I1197" s="333"/>
    </row>
    <row r="1198" spans="1:9" ht="12.75">
      <c r="A1198" s="310" t="s">
        <v>85</v>
      </c>
      <c r="B1198" s="334"/>
      <c r="C1198" s="334"/>
      <c r="D1198" s="334"/>
      <c r="E1198" s="334"/>
      <c r="F1198" s="334"/>
      <c r="G1198" s="334"/>
      <c r="H1198" s="334"/>
      <c r="I1198" s="311"/>
    </row>
    <row r="1199" spans="1:10" ht="20.25">
      <c r="A1199" s="326" t="s">
        <v>86</v>
      </c>
      <c r="B1199" s="327"/>
      <c r="C1199" s="335" t="e">
        <f>VLOOKUP(J1199,мандатка!$B:$N,3,FALSE)</f>
        <v>#N/A</v>
      </c>
      <c r="D1199" s="335"/>
      <c r="E1199" s="335"/>
      <c r="F1199" s="335"/>
      <c r="G1199" s="335"/>
      <c r="H1199" s="335"/>
      <c r="I1199" s="336"/>
      <c r="J1199">
        <v>290</v>
      </c>
    </row>
    <row r="1200" spans="1:9" ht="12.75">
      <c r="A1200" s="326" t="s">
        <v>88</v>
      </c>
      <c r="B1200" s="327"/>
      <c r="C1200" s="327"/>
      <c r="D1200" s="327"/>
      <c r="E1200" s="327"/>
      <c r="F1200" s="327"/>
      <c r="G1200" s="327"/>
      <c r="H1200" s="327"/>
      <c r="I1200" s="328"/>
    </row>
    <row r="1201" spans="1:9" ht="26.25">
      <c r="A1201" s="138" t="s">
        <v>1</v>
      </c>
      <c r="B1201" s="137" t="s">
        <v>12</v>
      </c>
      <c r="C1201" s="329" t="s">
        <v>4</v>
      </c>
      <c r="D1201" s="329"/>
      <c r="E1201" s="329"/>
      <c r="F1201" s="329"/>
      <c r="G1201" s="329"/>
      <c r="H1201" s="329"/>
      <c r="I1201" s="330"/>
    </row>
    <row r="1202" spans="1:9" ht="12.75">
      <c r="A1202" s="138">
        <v>1</v>
      </c>
      <c r="B1202" s="137"/>
      <c r="C1202" s="329"/>
      <c r="D1202" s="329"/>
      <c r="E1202" s="329"/>
      <c r="F1202" s="329"/>
      <c r="G1202" s="329"/>
      <c r="H1202" s="329"/>
      <c r="I1202" s="330"/>
    </row>
    <row r="1203" spans="1:9" ht="12.75">
      <c r="A1203" s="138">
        <v>2</v>
      </c>
      <c r="B1203" s="137"/>
      <c r="C1203" s="329"/>
      <c r="D1203" s="329"/>
      <c r="E1203" s="329"/>
      <c r="F1203" s="329"/>
      <c r="G1203" s="329"/>
      <c r="H1203" s="329"/>
      <c r="I1203" s="330"/>
    </row>
    <row r="1204" spans="1:9" ht="12.75">
      <c r="A1204" s="138">
        <v>3</v>
      </c>
      <c r="B1204" s="137"/>
      <c r="C1204" s="329"/>
      <c r="D1204" s="329"/>
      <c r="E1204" s="329"/>
      <c r="F1204" s="329"/>
      <c r="G1204" s="329"/>
      <c r="H1204" s="329"/>
      <c r="I1204" s="330"/>
    </row>
    <row r="1205" spans="1:9" ht="12.75">
      <c r="A1205" s="138">
        <v>4</v>
      </c>
      <c r="B1205" s="137"/>
      <c r="C1205" s="329"/>
      <c r="D1205" s="329"/>
      <c r="E1205" s="329"/>
      <c r="F1205" s="329"/>
      <c r="G1205" s="329"/>
      <c r="H1205" s="329"/>
      <c r="I1205" s="330"/>
    </row>
    <row r="1206" spans="1:9" ht="12.75">
      <c r="A1206" s="138">
        <v>5</v>
      </c>
      <c r="B1206" s="137"/>
      <c r="C1206" s="329"/>
      <c r="D1206" s="329"/>
      <c r="E1206" s="329"/>
      <c r="F1206" s="329"/>
      <c r="G1206" s="329"/>
      <c r="H1206" s="329"/>
      <c r="I1206" s="330"/>
    </row>
    <row r="1207" spans="1:9" ht="12.75">
      <c r="A1207" s="138">
        <v>6</v>
      </c>
      <c r="B1207" s="137"/>
      <c r="C1207" s="329"/>
      <c r="D1207" s="329"/>
      <c r="E1207" s="329"/>
      <c r="F1207" s="329"/>
      <c r="G1207" s="329"/>
      <c r="H1207" s="329"/>
      <c r="I1207" s="330"/>
    </row>
    <row r="1208" spans="1:9" ht="12.75">
      <c r="A1208" s="138">
        <v>7</v>
      </c>
      <c r="B1208" s="137"/>
      <c r="C1208" s="329"/>
      <c r="D1208" s="329"/>
      <c r="E1208" s="329"/>
      <c r="F1208" s="329"/>
      <c r="G1208" s="329"/>
      <c r="H1208" s="329"/>
      <c r="I1208" s="330"/>
    </row>
    <row r="1209" spans="1:9" ht="12.75">
      <c r="A1209" s="138">
        <v>8</v>
      </c>
      <c r="B1209" s="137"/>
      <c r="C1209" s="329"/>
      <c r="D1209" s="329"/>
      <c r="E1209" s="329"/>
      <c r="F1209" s="329"/>
      <c r="G1209" s="329"/>
      <c r="H1209" s="329"/>
      <c r="I1209" s="330"/>
    </row>
    <row r="1210" spans="1:9" ht="13.5" thickBot="1">
      <c r="A1210" s="331" t="s">
        <v>87</v>
      </c>
      <c r="B1210" s="332"/>
      <c r="C1210" s="332"/>
      <c r="D1210" s="86"/>
      <c r="E1210" s="86"/>
      <c r="F1210" s="332" t="e">
        <f>VLOOKUP(J1199,мандатка!$B:$N,8,FALSE)</f>
        <v>#N/A</v>
      </c>
      <c r="G1210" s="332"/>
      <c r="H1210" s="332"/>
      <c r="I1210" s="333"/>
    </row>
    <row r="1211" spans="1:9" ht="13.5" thickBot="1">
      <c r="A1211" s="106"/>
      <c r="B1211" s="106"/>
      <c r="C1211" s="106"/>
      <c r="D1211" s="13"/>
      <c r="E1211" s="13"/>
      <c r="F1211" s="106"/>
      <c r="G1211" s="106"/>
      <c r="H1211" s="106"/>
      <c r="I1211" s="106"/>
    </row>
    <row r="1212" spans="1:9" ht="12.75">
      <c r="A1212" s="310" t="s">
        <v>85</v>
      </c>
      <c r="B1212" s="334"/>
      <c r="C1212" s="334"/>
      <c r="D1212" s="334"/>
      <c r="E1212" s="334"/>
      <c r="F1212" s="334"/>
      <c r="G1212" s="334"/>
      <c r="H1212" s="334"/>
      <c r="I1212" s="311"/>
    </row>
    <row r="1213" spans="1:10" ht="20.25">
      <c r="A1213" s="326" t="s">
        <v>86</v>
      </c>
      <c r="B1213" s="327"/>
      <c r="C1213" s="335" t="e">
        <f>VLOOKUP(J1213,мандатка!$B:$N,3,FALSE)</f>
        <v>#N/A</v>
      </c>
      <c r="D1213" s="335"/>
      <c r="E1213" s="335"/>
      <c r="F1213" s="335"/>
      <c r="G1213" s="335"/>
      <c r="H1213" s="335"/>
      <c r="I1213" s="336"/>
      <c r="J1213">
        <v>290</v>
      </c>
    </row>
    <row r="1214" spans="1:9" ht="12.75">
      <c r="A1214" s="326" t="s">
        <v>89</v>
      </c>
      <c r="B1214" s="327"/>
      <c r="C1214" s="327"/>
      <c r="D1214" s="327"/>
      <c r="E1214" s="327"/>
      <c r="F1214" s="327"/>
      <c r="G1214" s="327"/>
      <c r="H1214" s="327"/>
      <c r="I1214" s="328"/>
    </row>
    <row r="1215" spans="1:9" ht="26.25">
      <c r="A1215" s="138" t="s">
        <v>1</v>
      </c>
      <c r="B1215" s="137" t="s">
        <v>12</v>
      </c>
      <c r="C1215" s="329" t="s">
        <v>4</v>
      </c>
      <c r="D1215" s="329"/>
      <c r="E1215" s="329"/>
      <c r="F1215" s="329"/>
      <c r="G1215" s="329"/>
      <c r="H1215" s="329"/>
      <c r="I1215" s="330"/>
    </row>
    <row r="1216" spans="1:9" ht="12.75">
      <c r="A1216" s="138">
        <v>1</v>
      </c>
      <c r="B1216" s="137"/>
      <c r="C1216" s="329"/>
      <c r="D1216" s="329"/>
      <c r="E1216" s="329"/>
      <c r="F1216" s="329"/>
      <c r="G1216" s="329"/>
      <c r="H1216" s="329"/>
      <c r="I1216" s="330"/>
    </row>
    <row r="1217" spans="1:9" ht="12.75">
      <c r="A1217" s="138">
        <v>2</v>
      </c>
      <c r="B1217" s="137"/>
      <c r="C1217" s="329"/>
      <c r="D1217" s="329"/>
      <c r="E1217" s="329"/>
      <c r="F1217" s="329"/>
      <c r="G1217" s="329"/>
      <c r="H1217" s="329"/>
      <c r="I1217" s="330"/>
    </row>
    <row r="1218" spans="1:9" ht="12.75">
      <c r="A1218" s="138">
        <v>1</v>
      </c>
      <c r="B1218" s="137"/>
      <c r="C1218" s="329"/>
      <c r="D1218" s="329"/>
      <c r="E1218" s="329"/>
      <c r="F1218" s="329"/>
      <c r="G1218" s="329"/>
      <c r="H1218" s="329"/>
      <c r="I1218" s="330"/>
    </row>
    <row r="1219" spans="1:9" ht="12.75">
      <c r="A1219" s="138">
        <v>2</v>
      </c>
      <c r="B1219" s="137"/>
      <c r="C1219" s="329"/>
      <c r="D1219" s="329"/>
      <c r="E1219" s="329"/>
      <c r="F1219" s="329"/>
      <c r="G1219" s="329"/>
      <c r="H1219" s="329"/>
      <c r="I1219" s="330"/>
    </row>
    <row r="1220" spans="1:9" ht="12.75">
      <c r="A1220" s="138">
        <v>1</v>
      </c>
      <c r="B1220" s="137"/>
      <c r="C1220" s="329"/>
      <c r="D1220" s="329"/>
      <c r="E1220" s="329"/>
      <c r="F1220" s="329"/>
      <c r="G1220" s="329"/>
      <c r="H1220" s="329"/>
      <c r="I1220" s="330"/>
    </row>
    <row r="1221" spans="1:9" ht="12.75">
      <c r="A1221" s="138">
        <v>2</v>
      </c>
      <c r="B1221" s="137"/>
      <c r="C1221" s="329"/>
      <c r="D1221" s="329"/>
      <c r="E1221" s="329"/>
      <c r="F1221" s="329"/>
      <c r="G1221" s="329"/>
      <c r="H1221" s="329"/>
      <c r="I1221" s="330"/>
    </row>
    <row r="1222" spans="1:9" ht="12.75">
      <c r="A1222" s="138">
        <v>1</v>
      </c>
      <c r="B1222" s="137"/>
      <c r="C1222" s="329"/>
      <c r="D1222" s="329"/>
      <c r="E1222" s="329"/>
      <c r="F1222" s="329"/>
      <c r="G1222" s="329"/>
      <c r="H1222" s="329"/>
      <c r="I1222" s="330"/>
    </row>
    <row r="1223" spans="1:9" ht="12.75">
      <c r="A1223" s="138">
        <v>2</v>
      </c>
      <c r="B1223" s="137"/>
      <c r="C1223" s="329"/>
      <c r="D1223" s="329"/>
      <c r="E1223" s="329"/>
      <c r="F1223" s="329"/>
      <c r="G1223" s="329"/>
      <c r="H1223" s="329"/>
      <c r="I1223" s="330"/>
    </row>
    <row r="1224" spans="1:9" ht="13.5" thickBot="1">
      <c r="A1224" s="331" t="s">
        <v>87</v>
      </c>
      <c r="B1224" s="332"/>
      <c r="C1224" s="332"/>
      <c r="D1224" s="86"/>
      <c r="E1224" s="86"/>
      <c r="F1224" s="332" t="e">
        <f>VLOOKUP(J1213,мандатка!$B:$N,8,FALSE)</f>
        <v>#N/A</v>
      </c>
      <c r="G1224" s="332"/>
      <c r="H1224" s="332"/>
      <c r="I1224" s="333"/>
    </row>
    <row r="1225" spans="1:9" ht="13.5" thickBot="1">
      <c r="A1225" s="106"/>
      <c r="B1225" s="106"/>
      <c r="C1225" s="106"/>
      <c r="D1225" s="13"/>
      <c r="E1225" s="13"/>
      <c r="F1225" s="106"/>
      <c r="G1225" s="106"/>
      <c r="H1225" s="106"/>
      <c r="I1225" s="106"/>
    </row>
    <row r="1226" spans="1:9" ht="12.75">
      <c r="A1226" s="310" t="s">
        <v>85</v>
      </c>
      <c r="B1226" s="334"/>
      <c r="C1226" s="334"/>
      <c r="D1226" s="334"/>
      <c r="E1226" s="334"/>
      <c r="F1226" s="334"/>
      <c r="G1226" s="334"/>
      <c r="H1226" s="334"/>
      <c r="I1226" s="311"/>
    </row>
    <row r="1227" spans="1:10" ht="20.25">
      <c r="A1227" s="326" t="s">
        <v>86</v>
      </c>
      <c r="B1227" s="327"/>
      <c r="C1227" s="335" t="e">
        <f>VLOOKUP(J1227,мандатка!$B:$N,3,FALSE)</f>
        <v>#N/A</v>
      </c>
      <c r="D1227" s="335"/>
      <c r="E1227" s="335"/>
      <c r="F1227" s="335"/>
      <c r="G1227" s="335"/>
      <c r="H1227" s="335"/>
      <c r="I1227" s="336"/>
      <c r="J1227">
        <v>290</v>
      </c>
    </row>
    <row r="1228" spans="1:9" ht="12.75">
      <c r="A1228" s="326" t="s">
        <v>90</v>
      </c>
      <c r="B1228" s="327"/>
      <c r="C1228" s="327"/>
      <c r="D1228" s="327"/>
      <c r="E1228" s="327"/>
      <c r="F1228" s="327"/>
      <c r="G1228" s="327"/>
      <c r="H1228" s="327"/>
      <c r="I1228" s="328"/>
    </row>
    <row r="1229" spans="1:9" ht="26.25">
      <c r="A1229" s="138" t="s">
        <v>1</v>
      </c>
      <c r="B1229" s="137" t="s">
        <v>12</v>
      </c>
      <c r="C1229" s="329" t="s">
        <v>4</v>
      </c>
      <c r="D1229" s="329"/>
      <c r="E1229" s="329"/>
      <c r="F1229" s="329"/>
      <c r="G1229" s="329"/>
      <c r="H1229" s="329"/>
      <c r="I1229" s="330"/>
    </row>
    <row r="1230" spans="1:9" ht="12.75">
      <c r="A1230" s="138">
        <v>1</v>
      </c>
      <c r="B1230" s="137"/>
      <c r="C1230" s="329"/>
      <c r="D1230" s="329"/>
      <c r="E1230" s="329"/>
      <c r="F1230" s="329"/>
      <c r="G1230" s="329"/>
      <c r="H1230" s="329"/>
      <c r="I1230" s="330"/>
    </row>
    <row r="1231" spans="1:9" ht="12.75">
      <c r="A1231" s="138">
        <v>2</v>
      </c>
      <c r="B1231" s="137"/>
      <c r="C1231" s="329"/>
      <c r="D1231" s="329"/>
      <c r="E1231" s="329"/>
      <c r="F1231" s="329"/>
      <c r="G1231" s="329"/>
      <c r="H1231" s="329"/>
      <c r="I1231" s="330"/>
    </row>
    <row r="1232" spans="1:9" ht="12.75">
      <c r="A1232" s="138">
        <v>3</v>
      </c>
      <c r="B1232" s="137"/>
      <c r="C1232" s="329"/>
      <c r="D1232" s="329"/>
      <c r="E1232" s="329"/>
      <c r="F1232" s="329"/>
      <c r="G1232" s="329"/>
      <c r="H1232" s="329"/>
      <c r="I1232" s="330"/>
    </row>
    <row r="1233" spans="1:9" ht="12.75">
      <c r="A1233" s="138">
        <v>4</v>
      </c>
      <c r="B1233" s="137"/>
      <c r="C1233" s="329"/>
      <c r="D1233" s="329"/>
      <c r="E1233" s="329"/>
      <c r="F1233" s="329"/>
      <c r="G1233" s="329"/>
      <c r="H1233" s="329"/>
      <c r="I1233" s="330"/>
    </row>
    <row r="1234" spans="1:9" ht="12.75">
      <c r="A1234" s="138">
        <v>5</v>
      </c>
      <c r="B1234" s="137"/>
      <c r="C1234" s="329"/>
      <c r="D1234" s="329"/>
      <c r="E1234" s="329"/>
      <c r="F1234" s="329"/>
      <c r="G1234" s="329"/>
      <c r="H1234" s="329"/>
      <c r="I1234" s="330"/>
    </row>
    <row r="1235" spans="1:9" ht="12.75">
      <c r="A1235" s="138">
        <v>6</v>
      </c>
      <c r="B1235" s="137"/>
      <c r="C1235" s="329"/>
      <c r="D1235" s="329"/>
      <c r="E1235" s="329"/>
      <c r="F1235" s="329"/>
      <c r="G1235" s="329"/>
      <c r="H1235" s="329"/>
      <c r="I1235" s="330"/>
    </row>
    <row r="1236" spans="1:9" ht="13.5" thickBot="1">
      <c r="A1236" s="331" t="s">
        <v>87</v>
      </c>
      <c r="B1236" s="332"/>
      <c r="C1236" s="332"/>
      <c r="D1236" s="86"/>
      <c r="E1236" s="86"/>
      <c r="F1236" s="332" t="e">
        <f>VLOOKUP(J1227,мандатка!$B:$N,8,FALSE)</f>
        <v>#N/A</v>
      </c>
      <c r="G1236" s="332"/>
      <c r="H1236" s="332"/>
      <c r="I1236" s="333"/>
    </row>
    <row r="1237" spans="1:9" ht="13.5" thickBot="1">
      <c r="A1237" s="106"/>
      <c r="B1237" s="106"/>
      <c r="C1237" s="106"/>
      <c r="D1237" s="13"/>
      <c r="E1237" s="13"/>
      <c r="F1237" s="106"/>
      <c r="G1237" s="106"/>
      <c r="H1237" s="106"/>
      <c r="I1237" s="106"/>
    </row>
    <row r="1238" spans="1:9" ht="12.75">
      <c r="A1238" s="310" t="s">
        <v>85</v>
      </c>
      <c r="B1238" s="334"/>
      <c r="C1238" s="334"/>
      <c r="D1238" s="334"/>
      <c r="E1238" s="334"/>
      <c r="F1238" s="334"/>
      <c r="G1238" s="334"/>
      <c r="H1238" s="334"/>
      <c r="I1238" s="311"/>
    </row>
    <row r="1239" spans="1:10" ht="20.25">
      <c r="A1239" s="326" t="s">
        <v>86</v>
      </c>
      <c r="B1239" s="327"/>
      <c r="C1239" s="335" t="e">
        <f>VLOOKUP(J1239,мандатка!$B:$N,3,FALSE)</f>
        <v>#N/A</v>
      </c>
      <c r="D1239" s="335"/>
      <c r="E1239" s="335"/>
      <c r="F1239" s="335"/>
      <c r="G1239" s="335"/>
      <c r="H1239" s="335"/>
      <c r="I1239" s="336"/>
      <c r="J1239">
        <v>290</v>
      </c>
    </row>
    <row r="1240" spans="1:9" ht="12.75">
      <c r="A1240" s="326" t="s">
        <v>91</v>
      </c>
      <c r="B1240" s="327"/>
      <c r="C1240" s="327"/>
      <c r="D1240" s="327"/>
      <c r="E1240" s="327"/>
      <c r="F1240" s="327"/>
      <c r="G1240" s="327"/>
      <c r="H1240" s="327"/>
      <c r="I1240" s="328"/>
    </row>
    <row r="1241" spans="1:9" ht="26.25">
      <c r="A1241" s="138" t="s">
        <v>1</v>
      </c>
      <c r="B1241" s="137" t="s">
        <v>12</v>
      </c>
      <c r="C1241" s="329" t="s">
        <v>4</v>
      </c>
      <c r="D1241" s="329"/>
      <c r="E1241" s="329"/>
      <c r="F1241" s="329"/>
      <c r="G1241" s="329"/>
      <c r="H1241" s="329"/>
      <c r="I1241" s="330"/>
    </row>
    <row r="1242" spans="1:9" ht="12.75">
      <c r="A1242" s="138">
        <v>1</v>
      </c>
      <c r="B1242" s="137"/>
      <c r="C1242" s="329"/>
      <c r="D1242" s="329"/>
      <c r="E1242" s="329"/>
      <c r="F1242" s="329"/>
      <c r="G1242" s="329"/>
      <c r="H1242" s="329"/>
      <c r="I1242" s="330"/>
    </row>
    <row r="1243" spans="1:9" ht="12.75">
      <c r="A1243" s="138">
        <v>2</v>
      </c>
      <c r="B1243" s="137"/>
      <c r="C1243" s="329"/>
      <c r="D1243" s="329"/>
      <c r="E1243" s="329"/>
      <c r="F1243" s="329"/>
      <c r="G1243" s="329"/>
      <c r="H1243" s="329"/>
      <c r="I1243" s="330"/>
    </row>
    <row r="1244" spans="1:9" ht="12.75">
      <c r="A1244" s="138">
        <v>3</v>
      </c>
      <c r="B1244" s="137"/>
      <c r="C1244" s="329"/>
      <c r="D1244" s="329"/>
      <c r="E1244" s="329"/>
      <c r="F1244" s="329"/>
      <c r="G1244" s="329"/>
      <c r="H1244" s="329"/>
      <c r="I1244" s="330"/>
    </row>
    <row r="1245" spans="1:9" ht="12.75">
      <c r="A1245" s="138">
        <v>4</v>
      </c>
      <c r="B1245" s="137"/>
      <c r="C1245" s="329"/>
      <c r="D1245" s="329"/>
      <c r="E1245" s="329"/>
      <c r="F1245" s="329"/>
      <c r="G1245" s="329"/>
      <c r="H1245" s="329"/>
      <c r="I1245" s="330"/>
    </row>
    <row r="1246" spans="1:9" ht="12.75">
      <c r="A1246" s="138">
        <v>5</v>
      </c>
      <c r="B1246" s="137"/>
      <c r="C1246" s="329"/>
      <c r="D1246" s="329"/>
      <c r="E1246" s="329"/>
      <c r="F1246" s="329"/>
      <c r="G1246" s="329"/>
      <c r="H1246" s="329"/>
      <c r="I1246" s="330"/>
    </row>
    <row r="1247" spans="1:9" ht="12.75">
      <c r="A1247" s="138">
        <v>6</v>
      </c>
      <c r="B1247" s="137"/>
      <c r="C1247" s="329"/>
      <c r="D1247" s="329"/>
      <c r="E1247" s="329"/>
      <c r="F1247" s="329"/>
      <c r="G1247" s="329"/>
      <c r="H1247" s="329"/>
      <c r="I1247" s="330"/>
    </row>
    <row r="1248" spans="1:9" ht="13.5" thickBot="1">
      <c r="A1248" s="331" t="s">
        <v>87</v>
      </c>
      <c r="B1248" s="332"/>
      <c r="C1248" s="332"/>
      <c r="D1248" s="86"/>
      <c r="E1248" s="86"/>
      <c r="F1248" s="332" t="e">
        <f>VLOOKUP(J1239,мандатка!$B:$N,8,FALSE)</f>
        <v>#N/A</v>
      </c>
      <c r="G1248" s="332"/>
      <c r="H1248" s="332"/>
      <c r="I1248" s="333"/>
    </row>
    <row r="1249" spans="1:9" ht="13.5" thickBot="1">
      <c r="A1249" s="106"/>
      <c r="B1249" s="106"/>
      <c r="C1249" s="106"/>
      <c r="D1249" s="13"/>
      <c r="E1249" s="13"/>
      <c r="F1249" s="106"/>
      <c r="G1249" s="106"/>
      <c r="H1249" s="106"/>
      <c r="I1249" s="106"/>
    </row>
    <row r="1250" spans="1:9" ht="12.75">
      <c r="A1250" s="310" t="s">
        <v>85</v>
      </c>
      <c r="B1250" s="334"/>
      <c r="C1250" s="334"/>
      <c r="D1250" s="334"/>
      <c r="E1250" s="334"/>
      <c r="F1250" s="334"/>
      <c r="G1250" s="334"/>
      <c r="H1250" s="334"/>
      <c r="I1250" s="311"/>
    </row>
    <row r="1251" spans="1:10" ht="20.25">
      <c r="A1251" s="326" t="s">
        <v>86</v>
      </c>
      <c r="B1251" s="327"/>
      <c r="C1251" s="335" t="e">
        <f>VLOOKUP(J1251,мандатка!$B:$N,3,FALSE)</f>
        <v>#N/A</v>
      </c>
      <c r="D1251" s="335"/>
      <c r="E1251" s="335"/>
      <c r="F1251" s="335"/>
      <c r="G1251" s="335"/>
      <c r="H1251" s="335"/>
      <c r="I1251" s="336"/>
      <c r="J1251">
        <v>290</v>
      </c>
    </row>
    <row r="1252" spans="1:9" ht="12.75">
      <c r="A1252" s="326" t="s">
        <v>92</v>
      </c>
      <c r="B1252" s="327"/>
      <c r="C1252" s="327"/>
      <c r="D1252" s="327"/>
      <c r="E1252" s="327"/>
      <c r="F1252" s="327"/>
      <c r="G1252" s="327"/>
      <c r="H1252" s="327"/>
      <c r="I1252" s="328"/>
    </row>
    <row r="1253" spans="1:9" ht="26.25">
      <c r="A1253" s="87" t="s">
        <v>1</v>
      </c>
      <c r="B1253" s="13" t="s">
        <v>12</v>
      </c>
      <c r="C1253" s="327" t="s">
        <v>4</v>
      </c>
      <c r="D1253" s="327"/>
      <c r="E1253" s="327"/>
      <c r="F1253" s="327"/>
      <c r="G1253" s="327"/>
      <c r="H1253" s="327"/>
      <c r="I1253" s="328"/>
    </row>
    <row r="1254" spans="1:9" ht="12.75">
      <c r="A1254" s="138">
        <v>1</v>
      </c>
      <c r="B1254" s="137"/>
      <c r="C1254" s="329"/>
      <c r="D1254" s="329"/>
      <c r="E1254" s="329"/>
      <c r="F1254" s="329"/>
      <c r="G1254" s="329"/>
      <c r="H1254" s="329"/>
      <c r="I1254" s="330"/>
    </row>
    <row r="1255" spans="1:9" ht="12.75">
      <c r="A1255" s="138">
        <v>2</v>
      </c>
      <c r="B1255" s="137"/>
      <c r="C1255" s="329"/>
      <c r="D1255" s="329"/>
      <c r="E1255" s="329"/>
      <c r="F1255" s="329"/>
      <c r="G1255" s="329"/>
      <c r="H1255" s="329"/>
      <c r="I1255" s="330"/>
    </row>
    <row r="1256" spans="1:9" ht="12.75">
      <c r="A1256" s="138">
        <v>3</v>
      </c>
      <c r="B1256" s="137"/>
      <c r="C1256" s="329"/>
      <c r="D1256" s="329"/>
      <c r="E1256" s="329"/>
      <c r="F1256" s="329"/>
      <c r="G1256" s="329"/>
      <c r="H1256" s="329"/>
      <c r="I1256" s="330"/>
    </row>
    <row r="1257" spans="1:9" ht="12.75">
      <c r="A1257" s="138">
        <v>4</v>
      </c>
      <c r="B1257" s="137"/>
      <c r="C1257" s="329"/>
      <c r="D1257" s="329"/>
      <c r="E1257" s="329"/>
      <c r="F1257" s="329"/>
      <c r="G1257" s="329"/>
      <c r="H1257" s="329"/>
      <c r="I1257" s="330"/>
    </row>
    <row r="1258" spans="1:9" ht="12.75">
      <c r="A1258" s="138">
        <v>5</v>
      </c>
      <c r="B1258" s="137"/>
      <c r="C1258" s="329"/>
      <c r="D1258" s="329"/>
      <c r="E1258" s="329"/>
      <c r="F1258" s="329"/>
      <c r="G1258" s="329"/>
      <c r="H1258" s="329"/>
      <c r="I1258" s="330"/>
    </row>
    <row r="1259" spans="1:9" ht="12.75">
      <c r="A1259" s="138">
        <v>6</v>
      </c>
      <c r="B1259" s="137"/>
      <c r="C1259" s="329"/>
      <c r="D1259" s="329"/>
      <c r="E1259" s="329"/>
      <c r="F1259" s="329"/>
      <c r="G1259" s="329"/>
      <c r="H1259" s="329"/>
      <c r="I1259" s="330"/>
    </row>
    <row r="1260" spans="1:9" ht="13.5" thickBot="1">
      <c r="A1260" s="331" t="s">
        <v>87</v>
      </c>
      <c r="B1260" s="332"/>
      <c r="C1260" s="332"/>
      <c r="D1260" s="86"/>
      <c r="E1260" s="86"/>
      <c r="F1260" s="332" t="e">
        <f>VLOOKUP(J1251,мандатка!$B:$N,8,FALSE)</f>
        <v>#N/A</v>
      </c>
      <c r="G1260" s="332"/>
      <c r="H1260" s="332"/>
      <c r="I1260" s="333"/>
    </row>
    <row r="1261" spans="1:9" ht="12.75">
      <c r="A1261" s="310" t="s">
        <v>85</v>
      </c>
      <c r="B1261" s="334"/>
      <c r="C1261" s="334"/>
      <c r="D1261" s="334"/>
      <c r="E1261" s="334"/>
      <c r="F1261" s="334"/>
      <c r="G1261" s="334"/>
      <c r="H1261" s="334"/>
      <c r="I1261" s="311"/>
    </row>
    <row r="1262" spans="1:10" ht="20.25">
      <c r="A1262" s="326" t="s">
        <v>86</v>
      </c>
      <c r="B1262" s="327"/>
      <c r="C1262" s="335" t="str">
        <f>VLOOKUP(J1262,мандатка!$B:$N,3,FALSE)</f>
        <v>п/з</v>
      </c>
      <c r="D1262" s="335"/>
      <c r="E1262" s="335"/>
      <c r="F1262" s="335"/>
      <c r="G1262" s="335"/>
      <c r="H1262" s="335"/>
      <c r="I1262" s="336"/>
      <c r="J1262">
        <v>300</v>
      </c>
    </row>
    <row r="1263" spans="1:9" ht="12.75">
      <c r="A1263" s="326" t="s">
        <v>88</v>
      </c>
      <c r="B1263" s="327"/>
      <c r="C1263" s="327"/>
      <c r="D1263" s="327"/>
      <c r="E1263" s="327"/>
      <c r="F1263" s="327"/>
      <c r="G1263" s="327"/>
      <c r="H1263" s="327"/>
      <c r="I1263" s="328"/>
    </row>
    <row r="1264" spans="1:9" ht="26.25">
      <c r="A1264" s="138" t="s">
        <v>1</v>
      </c>
      <c r="B1264" s="137" t="s">
        <v>12</v>
      </c>
      <c r="C1264" s="329" t="s">
        <v>4</v>
      </c>
      <c r="D1264" s="329"/>
      <c r="E1264" s="329"/>
      <c r="F1264" s="329"/>
      <c r="G1264" s="329"/>
      <c r="H1264" s="329"/>
      <c r="I1264" s="330"/>
    </row>
    <row r="1265" spans="1:9" ht="12.75">
      <c r="A1265" s="138">
        <v>1</v>
      </c>
      <c r="B1265" s="137"/>
      <c r="C1265" s="329"/>
      <c r="D1265" s="329"/>
      <c r="E1265" s="329"/>
      <c r="F1265" s="329"/>
      <c r="G1265" s="329"/>
      <c r="H1265" s="329"/>
      <c r="I1265" s="330"/>
    </row>
    <row r="1266" spans="1:9" ht="12.75">
      <c r="A1266" s="138">
        <v>2</v>
      </c>
      <c r="B1266" s="137"/>
      <c r="C1266" s="329"/>
      <c r="D1266" s="329"/>
      <c r="E1266" s="329"/>
      <c r="F1266" s="329"/>
      <c r="G1266" s="329"/>
      <c r="H1266" s="329"/>
      <c r="I1266" s="330"/>
    </row>
    <row r="1267" spans="1:9" ht="12.75">
      <c r="A1267" s="138">
        <v>3</v>
      </c>
      <c r="B1267" s="137"/>
      <c r="C1267" s="329"/>
      <c r="D1267" s="329"/>
      <c r="E1267" s="329"/>
      <c r="F1267" s="329"/>
      <c r="G1267" s="329"/>
      <c r="H1267" s="329"/>
      <c r="I1267" s="330"/>
    </row>
    <row r="1268" spans="1:9" ht="12.75">
      <c r="A1268" s="138">
        <v>4</v>
      </c>
      <c r="B1268" s="137"/>
      <c r="C1268" s="329"/>
      <c r="D1268" s="329"/>
      <c r="E1268" s="329"/>
      <c r="F1268" s="329"/>
      <c r="G1268" s="329"/>
      <c r="H1268" s="329"/>
      <c r="I1268" s="330"/>
    </row>
    <row r="1269" spans="1:9" ht="12.75">
      <c r="A1269" s="138">
        <v>5</v>
      </c>
      <c r="B1269" s="137"/>
      <c r="C1269" s="329"/>
      <c r="D1269" s="329"/>
      <c r="E1269" s="329"/>
      <c r="F1269" s="329"/>
      <c r="G1269" s="329"/>
      <c r="H1269" s="329"/>
      <c r="I1269" s="330"/>
    </row>
    <row r="1270" spans="1:9" ht="12.75">
      <c r="A1270" s="138">
        <v>6</v>
      </c>
      <c r="B1270" s="137"/>
      <c r="C1270" s="329"/>
      <c r="D1270" s="329"/>
      <c r="E1270" s="329"/>
      <c r="F1270" s="329"/>
      <c r="G1270" s="329"/>
      <c r="H1270" s="329"/>
      <c r="I1270" s="330"/>
    </row>
    <row r="1271" spans="1:9" ht="12.75">
      <c r="A1271" s="138">
        <v>7</v>
      </c>
      <c r="B1271" s="137"/>
      <c r="C1271" s="329"/>
      <c r="D1271" s="329"/>
      <c r="E1271" s="329"/>
      <c r="F1271" s="329"/>
      <c r="G1271" s="329"/>
      <c r="H1271" s="329"/>
      <c r="I1271" s="330"/>
    </row>
    <row r="1272" spans="1:9" ht="12.75">
      <c r="A1272" s="138">
        <v>8</v>
      </c>
      <c r="B1272" s="137"/>
      <c r="C1272" s="329"/>
      <c r="D1272" s="329"/>
      <c r="E1272" s="329"/>
      <c r="F1272" s="329"/>
      <c r="G1272" s="329"/>
      <c r="H1272" s="329"/>
      <c r="I1272" s="330"/>
    </row>
    <row r="1273" spans="1:9" ht="13.5" thickBot="1">
      <c r="A1273" s="331" t="s">
        <v>87</v>
      </c>
      <c r="B1273" s="332"/>
      <c r="C1273" s="332"/>
      <c r="D1273" s="86"/>
      <c r="E1273" s="86"/>
      <c r="F1273" s="332">
        <f>VLOOKUP(J1262,мандатка!$B:$N,8,FALSE)</f>
        <v>0</v>
      </c>
      <c r="G1273" s="332"/>
      <c r="H1273" s="332"/>
      <c r="I1273" s="333"/>
    </row>
    <row r="1274" spans="1:9" ht="13.5" thickBot="1">
      <c r="A1274" s="106"/>
      <c r="B1274" s="106"/>
      <c r="C1274" s="106"/>
      <c r="D1274" s="13"/>
      <c r="E1274" s="13"/>
      <c r="F1274" s="106"/>
      <c r="G1274" s="106"/>
      <c r="H1274" s="106"/>
      <c r="I1274" s="106"/>
    </row>
    <row r="1275" spans="1:9" ht="12.75">
      <c r="A1275" s="310" t="s">
        <v>85</v>
      </c>
      <c r="B1275" s="334"/>
      <c r="C1275" s="334"/>
      <c r="D1275" s="334"/>
      <c r="E1275" s="334"/>
      <c r="F1275" s="334"/>
      <c r="G1275" s="334"/>
      <c r="H1275" s="334"/>
      <c r="I1275" s="311"/>
    </row>
    <row r="1276" spans="1:10" ht="20.25">
      <c r="A1276" s="326" t="s">
        <v>86</v>
      </c>
      <c r="B1276" s="327"/>
      <c r="C1276" s="335" t="str">
        <f>VLOOKUP(J1276,мандатка!$B:$N,3,FALSE)</f>
        <v>п/з</v>
      </c>
      <c r="D1276" s="335"/>
      <c r="E1276" s="335"/>
      <c r="F1276" s="335"/>
      <c r="G1276" s="335"/>
      <c r="H1276" s="335"/>
      <c r="I1276" s="336"/>
      <c r="J1276">
        <v>300</v>
      </c>
    </row>
    <row r="1277" spans="1:9" ht="12.75">
      <c r="A1277" s="326" t="s">
        <v>89</v>
      </c>
      <c r="B1277" s="327"/>
      <c r="C1277" s="327"/>
      <c r="D1277" s="327"/>
      <c r="E1277" s="327"/>
      <c r="F1277" s="327"/>
      <c r="G1277" s="327"/>
      <c r="H1277" s="327"/>
      <c r="I1277" s="328"/>
    </row>
    <row r="1278" spans="1:9" ht="26.25">
      <c r="A1278" s="138" t="s">
        <v>1</v>
      </c>
      <c r="B1278" s="137" t="s">
        <v>12</v>
      </c>
      <c r="C1278" s="329" t="s">
        <v>4</v>
      </c>
      <c r="D1278" s="329"/>
      <c r="E1278" s="329"/>
      <c r="F1278" s="329"/>
      <c r="G1278" s="329"/>
      <c r="H1278" s="329"/>
      <c r="I1278" s="330"/>
    </row>
    <row r="1279" spans="1:9" ht="12.75">
      <c r="A1279" s="138">
        <v>1</v>
      </c>
      <c r="B1279" s="137"/>
      <c r="C1279" s="329"/>
      <c r="D1279" s="329"/>
      <c r="E1279" s="329"/>
      <c r="F1279" s="329"/>
      <c r="G1279" s="329"/>
      <c r="H1279" s="329"/>
      <c r="I1279" s="330"/>
    </row>
    <row r="1280" spans="1:9" ht="12.75">
      <c r="A1280" s="138">
        <v>2</v>
      </c>
      <c r="B1280" s="137"/>
      <c r="C1280" s="329"/>
      <c r="D1280" s="329"/>
      <c r="E1280" s="329"/>
      <c r="F1280" s="329"/>
      <c r="G1280" s="329"/>
      <c r="H1280" s="329"/>
      <c r="I1280" s="330"/>
    </row>
    <row r="1281" spans="1:9" ht="12.75">
      <c r="A1281" s="138">
        <v>1</v>
      </c>
      <c r="B1281" s="137"/>
      <c r="C1281" s="329"/>
      <c r="D1281" s="329"/>
      <c r="E1281" s="329"/>
      <c r="F1281" s="329"/>
      <c r="G1281" s="329"/>
      <c r="H1281" s="329"/>
      <c r="I1281" s="330"/>
    </row>
    <row r="1282" spans="1:9" ht="12.75">
      <c r="A1282" s="138">
        <v>2</v>
      </c>
      <c r="B1282" s="137"/>
      <c r="C1282" s="329"/>
      <c r="D1282" s="329"/>
      <c r="E1282" s="329"/>
      <c r="F1282" s="329"/>
      <c r="G1282" s="329"/>
      <c r="H1282" s="329"/>
      <c r="I1282" s="330"/>
    </row>
    <row r="1283" spans="1:9" ht="12.75">
      <c r="A1283" s="138">
        <v>1</v>
      </c>
      <c r="B1283" s="137"/>
      <c r="C1283" s="329"/>
      <c r="D1283" s="329"/>
      <c r="E1283" s="329"/>
      <c r="F1283" s="329"/>
      <c r="G1283" s="329"/>
      <c r="H1283" s="329"/>
      <c r="I1283" s="330"/>
    </row>
    <row r="1284" spans="1:9" ht="12.75">
      <c r="A1284" s="138">
        <v>2</v>
      </c>
      <c r="B1284" s="137"/>
      <c r="C1284" s="329"/>
      <c r="D1284" s="329"/>
      <c r="E1284" s="329"/>
      <c r="F1284" s="329"/>
      <c r="G1284" s="329"/>
      <c r="H1284" s="329"/>
      <c r="I1284" s="330"/>
    </row>
    <row r="1285" spans="1:9" ht="12.75">
      <c r="A1285" s="138">
        <v>1</v>
      </c>
      <c r="B1285" s="137"/>
      <c r="C1285" s="329"/>
      <c r="D1285" s="329"/>
      <c r="E1285" s="329"/>
      <c r="F1285" s="329"/>
      <c r="G1285" s="329"/>
      <c r="H1285" s="329"/>
      <c r="I1285" s="330"/>
    </row>
    <row r="1286" spans="1:9" ht="12.75">
      <c r="A1286" s="138">
        <v>2</v>
      </c>
      <c r="B1286" s="137"/>
      <c r="C1286" s="329"/>
      <c r="D1286" s="329"/>
      <c r="E1286" s="329"/>
      <c r="F1286" s="329"/>
      <c r="G1286" s="329"/>
      <c r="H1286" s="329"/>
      <c r="I1286" s="330"/>
    </row>
    <row r="1287" spans="1:9" ht="13.5" thickBot="1">
      <c r="A1287" s="331" t="s">
        <v>87</v>
      </c>
      <c r="B1287" s="332"/>
      <c r="C1287" s="332"/>
      <c r="D1287" s="86"/>
      <c r="E1287" s="86"/>
      <c r="F1287" s="332">
        <f>VLOOKUP(J1276,мандатка!$B:$N,8,FALSE)</f>
        <v>0</v>
      </c>
      <c r="G1287" s="332"/>
      <c r="H1287" s="332"/>
      <c r="I1287" s="333"/>
    </row>
    <row r="1288" spans="1:9" ht="13.5" thickBot="1">
      <c r="A1288" s="106"/>
      <c r="B1288" s="106"/>
      <c r="C1288" s="106"/>
      <c r="D1288" s="13"/>
      <c r="E1288" s="13"/>
      <c r="F1288" s="106"/>
      <c r="G1288" s="106"/>
      <c r="H1288" s="106"/>
      <c r="I1288" s="106"/>
    </row>
    <row r="1289" spans="1:9" ht="12.75">
      <c r="A1289" s="310" t="s">
        <v>85</v>
      </c>
      <c r="B1289" s="334"/>
      <c r="C1289" s="334"/>
      <c r="D1289" s="334"/>
      <c r="E1289" s="334"/>
      <c r="F1289" s="334"/>
      <c r="G1289" s="334"/>
      <c r="H1289" s="334"/>
      <c r="I1289" s="311"/>
    </row>
    <row r="1290" spans="1:10" ht="20.25">
      <c r="A1290" s="326" t="s">
        <v>86</v>
      </c>
      <c r="B1290" s="327"/>
      <c r="C1290" s="335" t="str">
        <f>VLOOKUP(J1290,мандатка!$B:$N,3,FALSE)</f>
        <v>п/з</v>
      </c>
      <c r="D1290" s="335"/>
      <c r="E1290" s="335"/>
      <c r="F1290" s="335"/>
      <c r="G1290" s="335"/>
      <c r="H1290" s="335"/>
      <c r="I1290" s="336"/>
      <c r="J1290">
        <v>300</v>
      </c>
    </row>
    <row r="1291" spans="1:9" ht="12.75">
      <c r="A1291" s="326" t="s">
        <v>90</v>
      </c>
      <c r="B1291" s="327"/>
      <c r="C1291" s="327"/>
      <c r="D1291" s="327"/>
      <c r="E1291" s="327"/>
      <c r="F1291" s="327"/>
      <c r="G1291" s="327"/>
      <c r="H1291" s="327"/>
      <c r="I1291" s="328"/>
    </row>
    <row r="1292" spans="1:9" ht="26.25">
      <c r="A1292" s="138" t="s">
        <v>1</v>
      </c>
      <c r="B1292" s="137" t="s">
        <v>12</v>
      </c>
      <c r="C1292" s="329" t="s">
        <v>4</v>
      </c>
      <c r="D1292" s="329"/>
      <c r="E1292" s="329"/>
      <c r="F1292" s="329"/>
      <c r="G1292" s="329"/>
      <c r="H1292" s="329"/>
      <c r="I1292" s="330"/>
    </row>
    <row r="1293" spans="1:9" ht="12.75">
      <c r="A1293" s="138">
        <v>1</v>
      </c>
      <c r="B1293" s="137"/>
      <c r="C1293" s="329"/>
      <c r="D1293" s="329"/>
      <c r="E1293" s="329"/>
      <c r="F1293" s="329"/>
      <c r="G1293" s="329"/>
      <c r="H1293" s="329"/>
      <c r="I1293" s="330"/>
    </row>
    <row r="1294" spans="1:9" ht="12.75">
      <c r="A1294" s="138">
        <v>2</v>
      </c>
      <c r="B1294" s="137"/>
      <c r="C1294" s="329"/>
      <c r="D1294" s="329"/>
      <c r="E1294" s="329"/>
      <c r="F1294" s="329"/>
      <c r="G1294" s="329"/>
      <c r="H1294" s="329"/>
      <c r="I1294" s="330"/>
    </row>
    <row r="1295" spans="1:9" ht="12.75">
      <c r="A1295" s="138">
        <v>3</v>
      </c>
      <c r="B1295" s="137"/>
      <c r="C1295" s="329"/>
      <c r="D1295" s="329"/>
      <c r="E1295" s="329"/>
      <c r="F1295" s="329"/>
      <c r="G1295" s="329"/>
      <c r="H1295" s="329"/>
      <c r="I1295" s="330"/>
    </row>
    <row r="1296" spans="1:9" ht="12.75">
      <c r="A1296" s="138">
        <v>4</v>
      </c>
      <c r="B1296" s="137"/>
      <c r="C1296" s="329"/>
      <c r="D1296" s="329"/>
      <c r="E1296" s="329"/>
      <c r="F1296" s="329"/>
      <c r="G1296" s="329"/>
      <c r="H1296" s="329"/>
      <c r="I1296" s="330"/>
    </row>
    <row r="1297" spans="1:9" ht="12.75">
      <c r="A1297" s="138">
        <v>5</v>
      </c>
      <c r="B1297" s="137"/>
      <c r="C1297" s="329"/>
      <c r="D1297" s="329"/>
      <c r="E1297" s="329"/>
      <c r="F1297" s="329"/>
      <c r="G1297" s="329"/>
      <c r="H1297" s="329"/>
      <c r="I1297" s="330"/>
    </row>
    <row r="1298" spans="1:9" ht="12.75">
      <c r="A1298" s="138">
        <v>6</v>
      </c>
      <c r="B1298" s="137"/>
      <c r="C1298" s="329"/>
      <c r="D1298" s="329"/>
      <c r="E1298" s="329"/>
      <c r="F1298" s="329"/>
      <c r="G1298" s="329"/>
      <c r="H1298" s="329"/>
      <c r="I1298" s="330"/>
    </row>
    <row r="1299" spans="1:9" ht="13.5" thickBot="1">
      <c r="A1299" s="331" t="s">
        <v>87</v>
      </c>
      <c r="B1299" s="332"/>
      <c r="C1299" s="332"/>
      <c r="D1299" s="86"/>
      <c r="E1299" s="86"/>
      <c r="F1299" s="332">
        <f>VLOOKUP(J1290,мандатка!$B:$N,8,FALSE)</f>
        <v>0</v>
      </c>
      <c r="G1299" s="332"/>
      <c r="H1299" s="332"/>
      <c r="I1299" s="333"/>
    </row>
    <row r="1300" spans="1:9" ht="13.5" thickBot="1">
      <c r="A1300" s="106"/>
      <c r="B1300" s="106"/>
      <c r="C1300" s="106"/>
      <c r="D1300" s="13"/>
      <c r="E1300" s="13"/>
      <c r="F1300" s="106"/>
      <c r="G1300" s="106"/>
      <c r="H1300" s="106"/>
      <c r="I1300" s="106"/>
    </row>
    <row r="1301" spans="1:9" ht="12.75">
      <c r="A1301" s="310" t="s">
        <v>85</v>
      </c>
      <c r="B1301" s="334"/>
      <c r="C1301" s="334"/>
      <c r="D1301" s="334"/>
      <c r="E1301" s="334"/>
      <c r="F1301" s="334"/>
      <c r="G1301" s="334"/>
      <c r="H1301" s="334"/>
      <c r="I1301" s="311"/>
    </row>
    <row r="1302" spans="1:10" ht="20.25">
      <c r="A1302" s="326" t="s">
        <v>86</v>
      </c>
      <c r="B1302" s="327"/>
      <c r="C1302" s="335" t="str">
        <f>VLOOKUP(J1302,мандатка!$B:$N,3,FALSE)</f>
        <v>п/з</v>
      </c>
      <c r="D1302" s="335"/>
      <c r="E1302" s="335"/>
      <c r="F1302" s="335"/>
      <c r="G1302" s="335"/>
      <c r="H1302" s="335"/>
      <c r="I1302" s="336"/>
      <c r="J1302">
        <v>300</v>
      </c>
    </row>
    <row r="1303" spans="1:9" ht="12.75">
      <c r="A1303" s="326" t="s">
        <v>91</v>
      </c>
      <c r="B1303" s="327"/>
      <c r="C1303" s="327"/>
      <c r="D1303" s="327"/>
      <c r="E1303" s="327"/>
      <c r="F1303" s="327"/>
      <c r="G1303" s="327"/>
      <c r="H1303" s="327"/>
      <c r="I1303" s="328"/>
    </row>
    <row r="1304" spans="1:9" ht="26.25">
      <c r="A1304" s="138" t="s">
        <v>1</v>
      </c>
      <c r="B1304" s="137" t="s">
        <v>12</v>
      </c>
      <c r="C1304" s="329" t="s">
        <v>4</v>
      </c>
      <c r="D1304" s="329"/>
      <c r="E1304" s="329"/>
      <c r="F1304" s="329"/>
      <c r="G1304" s="329"/>
      <c r="H1304" s="329"/>
      <c r="I1304" s="330"/>
    </row>
    <row r="1305" spans="1:9" ht="12.75">
      <c r="A1305" s="138">
        <v>1</v>
      </c>
      <c r="B1305" s="137"/>
      <c r="C1305" s="329"/>
      <c r="D1305" s="329"/>
      <c r="E1305" s="329"/>
      <c r="F1305" s="329"/>
      <c r="G1305" s="329"/>
      <c r="H1305" s="329"/>
      <c r="I1305" s="330"/>
    </row>
    <row r="1306" spans="1:9" ht="12.75">
      <c r="A1306" s="138">
        <v>2</v>
      </c>
      <c r="B1306" s="137"/>
      <c r="C1306" s="329"/>
      <c r="D1306" s="329"/>
      <c r="E1306" s="329"/>
      <c r="F1306" s="329"/>
      <c r="G1306" s="329"/>
      <c r="H1306" s="329"/>
      <c r="I1306" s="330"/>
    </row>
    <row r="1307" spans="1:9" ht="12.75">
      <c r="A1307" s="138">
        <v>3</v>
      </c>
      <c r="B1307" s="137"/>
      <c r="C1307" s="329"/>
      <c r="D1307" s="329"/>
      <c r="E1307" s="329"/>
      <c r="F1307" s="329"/>
      <c r="G1307" s="329"/>
      <c r="H1307" s="329"/>
      <c r="I1307" s="330"/>
    </row>
    <row r="1308" spans="1:9" ht="12.75">
      <c r="A1308" s="138">
        <v>4</v>
      </c>
      <c r="B1308" s="137"/>
      <c r="C1308" s="329"/>
      <c r="D1308" s="329"/>
      <c r="E1308" s="329"/>
      <c r="F1308" s="329"/>
      <c r="G1308" s="329"/>
      <c r="H1308" s="329"/>
      <c r="I1308" s="330"/>
    </row>
    <row r="1309" spans="1:9" ht="12.75">
      <c r="A1309" s="138">
        <v>5</v>
      </c>
      <c r="B1309" s="137"/>
      <c r="C1309" s="329"/>
      <c r="D1309" s="329"/>
      <c r="E1309" s="329"/>
      <c r="F1309" s="329"/>
      <c r="G1309" s="329"/>
      <c r="H1309" s="329"/>
      <c r="I1309" s="330"/>
    </row>
    <row r="1310" spans="1:9" ht="12.75">
      <c r="A1310" s="138">
        <v>6</v>
      </c>
      <c r="B1310" s="137"/>
      <c r="C1310" s="329"/>
      <c r="D1310" s="329"/>
      <c r="E1310" s="329"/>
      <c r="F1310" s="329"/>
      <c r="G1310" s="329"/>
      <c r="H1310" s="329"/>
      <c r="I1310" s="330"/>
    </row>
    <row r="1311" spans="1:9" ht="13.5" thickBot="1">
      <c r="A1311" s="331" t="s">
        <v>87</v>
      </c>
      <c r="B1311" s="332"/>
      <c r="C1311" s="332"/>
      <c r="D1311" s="86"/>
      <c r="E1311" s="86"/>
      <c r="F1311" s="332">
        <f>VLOOKUP(J1302,мандатка!$B:$N,8,FALSE)</f>
        <v>0</v>
      </c>
      <c r="G1311" s="332"/>
      <c r="H1311" s="332"/>
      <c r="I1311" s="333"/>
    </row>
    <row r="1312" spans="1:9" ht="13.5" thickBot="1">
      <c r="A1312" s="106"/>
      <c r="B1312" s="106"/>
      <c r="C1312" s="106"/>
      <c r="D1312" s="13"/>
      <c r="E1312" s="13"/>
      <c r="F1312" s="106"/>
      <c r="G1312" s="106"/>
      <c r="H1312" s="106"/>
      <c r="I1312" s="106"/>
    </row>
    <row r="1313" spans="1:9" ht="12.75">
      <c r="A1313" s="310" t="s">
        <v>85</v>
      </c>
      <c r="B1313" s="334"/>
      <c r="C1313" s="334"/>
      <c r="D1313" s="334"/>
      <c r="E1313" s="334"/>
      <c r="F1313" s="334"/>
      <c r="G1313" s="334"/>
      <c r="H1313" s="334"/>
      <c r="I1313" s="311"/>
    </row>
    <row r="1314" spans="1:10" ht="20.25">
      <c r="A1314" s="326" t="s">
        <v>86</v>
      </c>
      <c r="B1314" s="327"/>
      <c r="C1314" s="335" t="str">
        <f>VLOOKUP(J1314,мандатка!$B:$N,3,FALSE)</f>
        <v>п/з</v>
      </c>
      <c r="D1314" s="335"/>
      <c r="E1314" s="335"/>
      <c r="F1314" s="335"/>
      <c r="G1314" s="335"/>
      <c r="H1314" s="335"/>
      <c r="I1314" s="336"/>
      <c r="J1314">
        <v>300</v>
      </c>
    </row>
    <row r="1315" spans="1:9" ht="12.75">
      <c r="A1315" s="326" t="s">
        <v>92</v>
      </c>
      <c r="B1315" s="327"/>
      <c r="C1315" s="327"/>
      <c r="D1315" s="327"/>
      <c r="E1315" s="327"/>
      <c r="F1315" s="327"/>
      <c r="G1315" s="327"/>
      <c r="H1315" s="327"/>
      <c r="I1315" s="328"/>
    </row>
    <row r="1316" spans="1:9" ht="26.25">
      <c r="A1316" s="87" t="s">
        <v>1</v>
      </c>
      <c r="B1316" s="13" t="s">
        <v>12</v>
      </c>
      <c r="C1316" s="327" t="s">
        <v>4</v>
      </c>
      <c r="D1316" s="327"/>
      <c r="E1316" s="327"/>
      <c r="F1316" s="327"/>
      <c r="G1316" s="327"/>
      <c r="H1316" s="327"/>
      <c r="I1316" s="328"/>
    </row>
    <row r="1317" spans="1:9" ht="12.75">
      <c r="A1317" s="138">
        <v>1</v>
      </c>
      <c r="B1317" s="137"/>
      <c r="C1317" s="329"/>
      <c r="D1317" s="329"/>
      <c r="E1317" s="329"/>
      <c r="F1317" s="329"/>
      <c r="G1317" s="329"/>
      <c r="H1317" s="329"/>
      <c r="I1317" s="330"/>
    </row>
    <row r="1318" spans="1:9" ht="12.75">
      <c r="A1318" s="138">
        <v>2</v>
      </c>
      <c r="B1318" s="137"/>
      <c r="C1318" s="329"/>
      <c r="D1318" s="329"/>
      <c r="E1318" s="329"/>
      <c r="F1318" s="329"/>
      <c r="G1318" s="329"/>
      <c r="H1318" s="329"/>
      <c r="I1318" s="330"/>
    </row>
    <row r="1319" spans="1:9" ht="12.75">
      <c r="A1319" s="138">
        <v>3</v>
      </c>
      <c r="B1319" s="137"/>
      <c r="C1319" s="329"/>
      <c r="D1319" s="329"/>
      <c r="E1319" s="329"/>
      <c r="F1319" s="329"/>
      <c r="G1319" s="329"/>
      <c r="H1319" s="329"/>
      <c r="I1319" s="330"/>
    </row>
    <row r="1320" spans="1:9" ht="12.75">
      <c r="A1320" s="138">
        <v>4</v>
      </c>
      <c r="B1320" s="137"/>
      <c r="C1320" s="329"/>
      <c r="D1320" s="329"/>
      <c r="E1320" s="329"/>
      <c r="F1320" s="329"/>
      <c r="G1320" s="329"/>
      <c r="H1320" s="329"/>
      <c r="I1320" s="330"/>
    </row>
    <row r="1321" spans="1:9" ht="12.75">
      <c r="A1321" s="138">
        <v>5</v>
      </c>
      <c r="B1321" s="137"/>
      <c r="C1321" s="329"/>
      <c r="D1321" s="329"/>
      <c r="E1321" s="329"/>
      <c r="F1321" s="329"/>
      <c r="G1321" s="329"/>
      <c r="H1321" s="329"/>
      <c r="I1321" s="330"/>
    </row>
    <row r="1322" spans="1:9" ht="12.75">
      <c r="A1322" s="138">
        <v>6</v>
      </c>
      <c r="B1322" s="137"/>
      <c r="C1322" s="329"/>
      <c r="D1322" s="329"/>
      <c r="E1322" s="329"/>
      <c r="F1322" s="329"/>
      <c r="G1322" s="329"/>
      <c r="H1322" s="329"/>
      <c r="I1322" s="330"/>
    </row>
    <row r="1323" spans="1:9" ht="13.5" thickBot="1">
      <c r="A1323" s="331" t="s">
        <v>87</v>
      </c>
      <c r="B1323" s="332"/>
      <c r="C1323" s="332"/>
      <c r="D1323" s="86"/>
      <c r="E1323" s="86"/>
      <c r="F1323" s="332">
        <f>VLOOKUP(J1314,мандатка!$B:$N,8,FALSE)</f>
        <v>0</v>
      </c>
      <c r="G1323" s="332"/>
      <c r="H1323" s="332"/>
      <c r="I1323" s="333"/>
    </row>
    <row r="1324" spans="1:9" ht="12.75">
      <c r="A1324" s="310" t="s">
        <v>85</v>
      </c>
      <c r="B1324" s="334"/>
      <c r="C1324" s="334"/>
      <c r="D1324" s="334"/>
      <c r="E1324" s="334"/>
      <c r="F1324" s="334"/>
      <c r="G1324" s="334"/>
      <c r="H1324" s="334"/>
      <c r="I1324" s="311"/>
    </row>
    <row r="1325" spans="1:10" ht="20.25">
      <c r="A1325" s="326" t="s">
        <v>86</v>
      </c>
      <c r="B1325" s="327"/>
      <c r="C1325" s="335" t="e">
        <f>VLOOKUP(J1325,мандатка!$B:$N,3,FALSE)</f>
        <v>#N/A</v>
      </c>
      <c r="D1325" s="335"/>
      <c r="E1325" s="335"/>
      <c r="F1325" s="335"/>
      <c r="G1325" s="335"/>
      <c r="H1325" s="335"/>
      <c r="I1325" s="336"/>
      <c r="J1325">
        <v>310</v>
      </c>
    </row>
    <row r="1326" spans="1:9" ht="12.75">
      <c r="A1326" s="326" t="s">
        <v>88</v>
      </c>
      <c r="B1326" s="327"/>
      <c r="C1326" s="327"/>
      <c r="D1326" s="327"/>
      <c r="E1326" s="327"/>
      <c r="F1326" s="327"/>
      <c r="G1326" s="327"/>
      <c r="H1326" s="327"/>
      <c r="I1326" s="328"/>
    </row>
    <row r="1327" spans="1:9" ht="26.25">
      <c r="A1327" s="138" t="s">
        <v>1</v>
      </c>
      <c r="B1327" s="137" t="s">
        <v>12</v>
      </c>
      <c r="C1327" s="329" t="s">
        <v>4</v>
      </c>
      <c r="D1327" s="329"/>
      <c r="E1327" s="329"/>
      <c r="F1327" s="329"/>
      <c r="G1327" s="329"/>
      <c r="H1327" s="329"/>
      <c r="I1327" s="330"/>
    </row>
    <row r="1328" spans="1:9" ht="12.75">
      <c r="A1328" s="138">
        <v>1</v>
      </c>
      <c r="B1328" s="137"/>
      <c r="C1328" s="329"/>
      <c r="D1328" s="329"/>
      <c r="E1328" s="329"/>
      <c r="F1328" s="329"/>
      <c r="G1328" s="329"/>
      <c r="H1328" s="329"/>
      <c r="I1328" s="330"/>
    </row>
    <row r="1329" spans="1:9" ht="12.75">
      <c r="A1329" s="138">
        <v>2</v>
      </c>
      <c r="B1329" s="137"/>
      <c r="C1329" s="329"/>
      <c r="D1329" s="329"/>
      <c r="E1329" s="329"/>
      <c r="F1329" s="329"/>
      <c r="G1329" s="329"/>
      <c r="H1329" s="329"/>
      <c r="I1329" s="330"/>
    </row>
    <row r="1330" spans="1:9" ht="12.75">
      <c r="A1330" s="138">
        <v>3</v>
      </c>
      <c r="B1330" s="137"/>
      <c r="C1330" s="329"/>
      <c r="D1330" s="329"/>
      <c r="E1330" s="329"/>
      <c r="F1330" s="329"/>
      <c r="G1330" s="329"/>
      <c r="H1330" s="329"/>
      <c r="I1330" s="330"/>
    </row>
    <row r="1331" spans="1:9" ht="12.75">
      <c r="A1331" s="138">
        <v>4</v>
      </c>
      <c r="B1331" s="137"/>
      <c r="C1331" s="329"/>
      <c r="D1331" s="329"/>
      <c r="E1331" s="329"/>
      <c r="F1331" s="329"/>
      <c r="G1331" s="329"/>
      <c r="H1331" s="329"/>
      <c r="I1331" s="330"/>
    </row>
    <row r="1332" spans="1:9" ht="12.75">
      <c r="A1332" s="138">
        <v>5</v>
      </c>
      <c r="B1332" s="137"/>
      <c r="C1332" s="329"/>
      <c r="D1332" s="329"/>
      <c r="E1332" s="329"/>
      <c r="F1332" s="329"/>
      <c r="G1332" s="329"/>
      <c r="H1332" s="329"/>
      <c r="I1332" s="330"/>
    </row>
    <row r="1333" spans="1:9" ht="12.75">
      <c r="A1333" s="138">
        <v>6</v>
      </c>
      <c r="B1333" s="137"/>
      <c r="C1333" s="329"/>
      <c r="D1333" s="329"/>
      <c r="E1333" s="329"/>
      <c r="F1333" s="329"/>
      <c r="G1333" s="329"/>
      <c r="H1333" s="329"/>
      <c r="I1333" s="330"/>
    </row>
    <row r="1334" spans="1:9" ht="12.75">
      <c r="A1334" s="138">
        <v>7</v>
      </c>
      <c r="B1334" s="137"/>
      <c r="C1334" s="329"/>
      <c r="D1334" s="329"/>
      <c r="E1334" s="329"/>
      <c r="F1334" s="329"/>
      <c r="G1334" s="329"/>
      <c r="H1334" s="329"/>
      <c r="I1334" s="330"/>
    </row>
    <row r="1335" spans="1:9" ht="12.75">
      <c r="A1335" s="138">
        <v>8</v>
      </c>
      <c r="B1335" s="137"/>
      <c r="C1335" s="329"/>
      <c r="D1335" s="329"/>
      <c r="E1335" s="329"/>
      <c r="F1335" s="329"/>
      <c r="G1335" s="329"/>
      <c r="H1335" s="329"/>
      <c r="I1335" s="330"/>
    </row>
    <row r="1336" spans="1:9" ht="13.5" thickBot="1">
      <c r="A1336" s="331" t="s">
        <v>87</v>
      </c>
      <c r="B1336" s="332"/>
      <c r="C1336" s="332"/>
      <c r="D1336" s="86"/>
      <c r="E1336" s="86"/>
      <c r="F1336" s="332" t="e">
        <f>VLOOKUP(J1325,мандатка!$B:$N,8,FALSE)</f>
        <v>#N/A</v>
      </c>
      <c r="G1336" s="332"/>
      <c r="H1336" s="332"/>
      <c r="I1336" s="333"/>
    </row>
    <row r="1337" spans="1:9" ht="13.5" thickBot="1">
      <c r="A1337" s="106"/>
      <c r="B1337" s="106"/>
      <c r="C1337" s="106"/>
      <c r="D1337" s="13"/>
      <c r="E1337" s="13"/>
      <c r="F1337" s="106"/>
      <c r="G1337" s="106"/>
      <c r="H1337" s="106"/>
      <c r="I1337" s="106"/>
    </row>
    <row r="1338" spans="1:9" ht="12.75">
      <c r="A1338" s="310" t="s">
        <v>85</v>
      </c>
      <c r="B1338" s="334"/>
      <c r="C1338" s="334"/>
      <c r="D1338" s="334"/>
      <c r="E1338" s="334"/>
      <c r="F1338" s="334"/>
      <c r="G1338" s="334"/>
      <c r="H1338" s="334"/>
      <c r="I1338" s="311"/>
    </row>
    <row r="1339" spans="1:10" ht="20.25">
      <c r="A1339" s="326" t="s">
        <v>86</v>
      </c>
      <c r="B1339" s="327"/>
      <c r="C1339" s="335" t="e">
        <f>VLOOKUP(J1339,мандатка!$B:$N,3,FALSE)</f>
        <v>#N/A</v>
      </c>
      <c r="D1339" s="335"/>
      <c r="E1339" s="335"/>
      <c r="F1339" s="335"/>
      <c r="G1339" s="335"/>
      <c r="H1339" s="335"/>
      <c r="I1339" s="336"/>
      <c r="J1339">
        <v>310</v>
      </c>
    </row>
    <row r="1340" spans="1:9" ht="12.75">
      <c r="A1340" s="326" t="s">
        <v>89</v>
      </c>
      <c r="B1340" s="327"/>
      <c r="C1340" s="327"/>
      <c r="D1340" s="327"/>
      <c r="E1340" s="327"/>
      <c r="F1340" s="327"/>
      <c r="G1340" s="327"/>
      <c r="H1340" s="327"/>
      <c r="I1340" s="328"/>
    </row>
    <row r="1341" spans="1:9" ht="26.25">
      <c r="A1341" s="138" t="s">
        <v>1</v>
      </c>
      <c r="B1341" s="137" t="s">
        <v>12</v>
      </c>
      <c r="C1341" s="329" t="s">
        <v>4</v>
      </c>
      <c r="D1341" s="329"/>
      <c r="E1341" s="329"/>
      <c r="F1341" s="329"/>
      <c r="G1341" s="329"/>
      <c r="H1341" s="329"/>
      <c r="I1341" s="330"/>
    </row>
    <row r="1342" spans="1:9" ht="12.75">
      <c r="A1342" s="138">
        <v>1</v>
      </c>
      <c r="B1342" s="137"/>
      <c r="C1342" s="329"/>
      <c r="D1342" s="329"/>
      <c r="E1342" s="329"/>
      <c r="F1342" s="329"/>
      <c r="G1342" s="329"/>
      <c r="H1342" s="329"/>
      <c r="I1342" s="330"/>
    </row>
    <row r="1343" spans="1:9" ht="12.75">
      <c r="A1343" s="138">
        <v>2</v>
      </c>
      <c r="B1343" s="137"/>
      <c r="C1343" s="329"/>
      <c r="D1343" s="329"/>
      <c r="E1343" s="329"/>
      <c r="F1343" s="329"/>
      <c r="G1343" s="329"/>
      <c r="H1343" s="329"/>
      <c r="I1343" s="330"/>
    </row>
    <row r="1344" spans="1:9" ht="12.75">
      <c r="A1344" s="138">
        <v>1</v>
      </c>
      <c r="B1344" s="137"/>
      <c r="C1344" s="329"/>
      <c r="D1344" s="329"/>
      <c r="E1344" s="329"/>
      <c r="F1344" s="329"/>
      <c r="G1344" s="329"/>
      <c r="H1344" s="329"/>
      <c r="I1344" s="330"/>
    </row>
    <row r="1345" spans="1:9" ht="12.75">
      <c r="A1345" s="138">
        <v>2</v>
      </c>
      <c r="B1345" s="137"/>
      <c r="C1345" s="329"/>
      <c r="D1345" s="329"/>
      <c r="E1345" s="329"/>
      <c r="F1345" s="329"/>
      <c r="G1345" s="329"/>
      <c r="H1345" s="329"/>
      <c r="I1345" s="330"/>
    </row>
    <row r="1346" spans="1:9" ht="12.75">
      <c r="A1346" s="138">
        <v>1</v>
      </c>
      <c r="B1346" s="137"/>
      <c r="C1346" s="329"/>
      <c r="D1346" s="329"/>
      <c r="E1346" s="329"/>
      <c r="F1346" s="329"/>
      <c r="G1346" s="329"/>
      <c r="H1346" s="329"/>
      <c r="I1346" s="330"/>
    </row>
    <row r="1347" spans="1:9" ht="12.75">
      <c r="A1347" s="138">
        <v>2</v>
      </c>
      <c r="B1347" s="137"/>
      <c r="C1347" s="329"/>
      <c r="D1347" s="329"/>
      <c r="E1347" s="329"/>
      <c r="F1347" s="329"/>
      <c r="G1347" s="329"/>
      <c r="H1347" s="329"/>
      <c r="I1347" s="330"/>
    </row>
    <row r="1348" spans="1:9" ht="12.75">
      <c r="A1348" s="138">
        <v>1</v>
      </c>
      <c r="B1348" s="137"/>
      <c r="C1348" s="329"/>
      <c r="D1348" s="329"/>
      <c r="E1348" s="329"/>
      <c r="F1348" s="329"/>
      <c r="G1348" s="329"/>
      <c r="H1348" s="329"/>
      <c r="I1348" s="330"/>
    </row>
    <row r="1349" spans="1:9" ht="12.75">
      <c r="A1349" s="138">
        <v>2</v>
      </c>
      <c r="B1349" s="137"/>
      <c r="C1349" s="329"/>
      <c r="D1349" s="329"/>
      <c r="E1349" s="329"/>
      <c r="F1349" s="329"/>
      <c r="G1349" s="329"/>
      <c r="H1349" s="329"/>
      <c r="I1349" s="330"/>
    </row>
    <row r="1350" spans="1:9" ht="13.5" thickBot="1">
      <c r="A1350" s="331" t="s">
        <v>87</v>
      </c>
      <c r="B1350" s="332"/>
      <c r="C1350" s="332"/>
      <c r="D1350" s="86"/>
      <c r="E1350" s="86"/>
      <c r="F1350" s="332" t="e">
        <f>VLOOKUP(J1339,мандатка!$B:$N,8,FALSE)</f>
        <v>#N/A</v>
      </c>
      <c r="G1350" s="332"/>
      <c r="H1350" s="332"/>
      <c r="I1350" s="333"/>
    </row>
    <row r="1351" spans="1:9" ht="13.5" thickBot="1">
      <c r="A1351" s="106"/>
      <c r="B1351" s="106"/>
      <c r="C1351" s="106"/>
      <c r="D1351" s="13"/>
      <c r="E1351" s="13"/>
      <c r="F1351" s="106"/>
      <c r="G1351" s="106"/>
      <c r="H1351" s="106"/>
      <c r="I1351" s="106"/>
    </row>
    <row r="1352" spans="1:9" ht="12.75">
      <c r="A1352" s="310" t="s">
        <v>85</v>
      </c>
      <c r="B1352" s="334"/>
      <c r="C1352" s="334"/>
      <c r="D1352" s="334"/>
      <c r="E1352" s="334"/>
      <c r="F1352" s="334"/>
      <c r="G1352" s="334"/>
      <c r="H1352" s="334"/>
      <c r="I1352" s="311"/>
    </row>
    <row r="1353" spans="1:10" ht="20.25">
      <c r="A1353" s="326" t="s">
        <v>86</v>
      </c>
      <c r="B1353" s="327"/>
      <c r="C1353" s="335" t="e">
        <f>VLOOKUP(J1353,мандатка!$B:$N,3,FALSE)</f>
        <v>#N/A</v>
      </c>
      <c r="D1353" s="335"/>
      <c r="E1353" s="335"/>
      <c r="F1353" s="335"/>
      <c r="G1353" s="335"/>
      <c r="H1353" s="335"/>
      <c r="I1353" s="336"/>
      <c r="J1353">
        <v>310</v>
      </c>
    </row>
    <row r="1354" spans="1:9" ht="12.75">
      <c r="A1354" s="326" t="s">
        <v>90</v>
      </c>
      <c r="B1354" s="327"/>
      <c r="C1354" s="327"/>
      <c r="D1354" s="327"/>
      <c r="E1354" s="327"/>
      <c r="F1354" s="327"/>
      <c r="G1354" s="327"/>
      <c r="H1354" s="327"/>
      <c r="I1354" s="328"/>
    </row>
    <row r="1355" spans="1:9" ht="26.25">
      <c r="A1355" s="138" t="s">
        <v>1</v>
      </c>
      <c r="B1355" s="137" t="s">
        <v>12</v>
      </c>
      <c r="C1355" s="329" t="s">
        <v>4</v>
      </c>
      <c r="D1355" s="329"/>
      <c r="E1355" s="329"/>
      <c r="F1355" s="329"/>
      <c r="G1355" s="329"/>
      <c r="H1355" s="329"/>
      <c r="I1355" s="330"/>
    </row>
    <row r="1356" spans="1:9" ht="12.75">
      <c r="A1356" s="138">
        <v>1</v>
      </c>
      <c r="B1356" s="137"/>
      <c r="C1356" s="329"/>
      <c r="D1356" s="329"/>
      <c r="E1356" s="329"/>
      <c r="F1356" s="329"/>
      <c r="G1356" s="329"/>
      <c r="H1356" s="329"/>
      <c r="I1356" s="330"/>
    </row>
    <row r="1357" spans="1:9" ht="12.75">
      <c r="A1357" s="138">
        <v>2</v>
      </c>
      <c r="B1357" s="137"/>
      <c r="C1357" s="329"/>
      <c r="D1357" s="329"/>
      <c r="E1357" s="329"/>
      <c r="F1357" s="329"/>
      <c r="G1357" s="329"/>
      <c r="H1357" s="329"/>
      <c r="I1357" s="330"/>
    </row>
    <row r="1358" spans="1:9" ht="12.75">
      <c r="A1358" s="138">
        <v>3</v>
      </c>
      <c r="B1358" s="137"/>
      <c r="C1358" s="329"/>
      <c r="D1358" s="329"/>
      <c r="E1358" s="329"/>
      <c r="F1358" s="329"/>
      <c r="G1358" s="329"/>
      <c r="H1358" s="329"/>
      <c r="I1358" s="330"/>
    </row>
    <row r="1359" spans="1:9" ht="12.75">
      <c r="A1359" s="138">
        <v>4</v>
      </c>
      <c r="B1359" s="137"/>
      <c r="C1359" s="329"/>
      <c r="D1359" s="329"/>
      <c r="E1359" s="329"/>
      <c r="F1359" s="329"/>
      <c r="G1359" s="329"/>
      <c r="H1359" s="329"/>
      <c r="I1359" s="330"/>
    </row>
    <row r="1360" spans="1:9" ht="12.75">
      <c r="A1360" s="138">
        <v>5</v>
      </c>
      <c r="B1360" s="137"/>
      <c r="C1360" s="329"/>
      <c r="D1360" s="329"/>
      <c r="E1360" s="329"/>
      <c r="F1360" s="329"/>
      <c r="G1360" s="329"/>
      <c r="H1360" s="329"/>
      <c r="I1360" s="330"/>
    </row>
    <row r="1361" spans="1:9" ht="12.75">
      <c r="A1361" s="138">
        <v>6</v>
      </c>
      <c r="B1361" s="137"/>
      <c r="C1361" s="329"/>
      <c r="D1361" s="329"/>
      <c r="E1361" s="329"/>
      <c r="F1361" s="329"/>
      <c r="G1361" s="329"/>
      <c r="H1361" s="329"/>
      <c r="I1361" s="330"/>
    </row>
    <row r="1362" spans="1:9" ht="13.5" thickBot="1">
      <c r="A1362" s="331" t="s">
        <v>87</v>
      </c>
      <c r="B1362" s="332"/>
      <c r="C1362" s="332"/>
      <c r="D1362" s="86"/>
      <c r="E1362" s="86"/>
      <c r="F1362" s="332" t="e">
        <f>VLOOKUP(J1353,мандатка!$B:$N,8,FALSE)</f>
        <v>#N/A</v>
      </c>
      <c r="G1362" s="332"/>
      <c r="H1362" s="332"/>
      <c r="I1362" s="333"/>
    </row>
    <row r="1363" spans="1:9" ht="13.5" thickBot="1">
      <c r="A1363" s="106"/>
      <c r="B1363" s="106"/>
      <c r="C1363" s="106"/>
      <c r="D1363" s="13"/>
      <c r="E1363" s="13"/>
      <c r="F1363" s="106"/>
      <c r="G1363" s="106"/>
      <c r="H1363" s="106"/>
      <c r="I1363" s="106"/>
    </row>
    <row r="1364" spans="1:9" ht="12.75">
      <c r="A1364" s="310" t="s">
        <v>85</v>
      </c>
      <c r="B1364" s="334"/>
      <c r="C1364" s="334"/>
      <c r="D1364" s="334"/>
      <c r="E1364" s="334"/>
      <c r="F1364" s="334"/>
      <c r="G1364" s="334"/>
      <c r="H1364" s="334"/>
      <c r="I1364" s="311"/>
    </row>
    <row r="1365" spans="1:10" ht="20.25">
      <c r="A1365" s="326" t="s">
        <v>86</v>
      </c>
      <c r="B1365" s="327"/>
      <c r="C1365" s="335" t="e">
        <f>VLOOKUP(J1365,мандатка!$B:$N,3,FALSE)</f>
        <v>#N/A</v>
      </c>
      <c r="D1365" s="335"/>
      <c r="E1365" s="335"/>
      <c r="F1365" s="335"/>
      <c r="G1365" s="335"/>
      <c r="H1365" s="335"/>
      <c r="I1365" s="336"/>
      <c r="J1365">
        <v>310</v>
      </c>
    </row>
    <row r="1366" spans="1:9" ht="12.75">
      <c r="A1366" s="326" t="s">
        <v>91</v>
      </c>
      <c r="B1366" s="327"/>
      <c r="C1366" s="327"/>
      <c r="D1366" s="327"/>
      <c r="E1366" s="327"/>
      <c r="F1366" s="327"/>
      <c r="G1366" s="327"/>
      <c r="H1366" s="327"/>
      <c r="I1366" s="328"/>
    </row>
    <row r="1367" spans="1:9" ht="26.25">
      <c r="A1367" s="138" t="s">
        <v>1</v>
      </c>
      <c r="B1367" s="137" t="s">
        <v>12</v>
      </c>
      <c r="C1367" s="329" t="s">
        <v>4</v>
      </c>
      <c r="D1367" s="329"/>
      <c r="E1367" s="329"/>
      <c r="F1367" s="329"/>
      <c r="G1367" s="329"/>
      <c r="H1367" s="329"/>
      <c r="I1367" s="330"/>
    </row>
    <row r="1368" spans="1:9" ht="12.75">
      <c r="A1368" s="138">
        <v>1</v>
      </c>
      <c r="B1368" s="137"/>
      <c r="C1368" s="329"/>
      <c r="D1368" s="329"/>
      <c r="E1368" s="329"/>
      <c r="F1368" s="329"/>
      <c r="G1368" s="329"/>
      <c r="H1368" s="329"/>
      <c r="I1368" s="330"/>
    </row>
    <row r="1369" spans="1:9" ht="12.75">
      <c r="A1369" s="138">
        <v>2</v>
      </c>
      <c r="B1369" s="137"/>
      <c r="C1369" s="329"/>
      <c r="D1369" s="329"/>
      <c r="E1369" s="329"/>
      <c r="F1369" s="329"/>
      <c r="G1369" s="329"/>
      <c r="H1369" s="329"/>
      <c r="I1369" s="330"/>
    </row>
    <row r="1370" spans="1:9" ht="12.75">
      <c r="A1370" s="138">
        <v>3</v>
      </c>
      <c r="B1370" s="137"/>
      <c r="C1370" s="329"/>
      <c r="D1370" s="329"/>
      <c r="E1370" s="329"/>
      <c r="F1370" s="329"/>
      <c r="G1370" s="329"/>
      <c r="H1370" s="329"/>
      <c r="I1370" s="330"/>
    </row>
    <row r="1371" spans="1:9" ht="12.75">
      <c r="A1371" s="138">
        <v>4</v>
      </c>
      <c r="B1371" s="137"/>
      <c r="C1371" s="329"/>
      <c r="D1371" s="329"/>
      <c r="E1371" s="329"/>
      <c r="F1371" s="329"/>
      <c r="G1371" s="329"/>
      <c r="H1371" s="329"/>
      <c r="I1371" s="330"/>
    </row>
    <row r="1372" spans="1:9" ht="12.75">
      <c r="A1372" s="138">
        <v>5</v>
      </c>
      <c r="B1372" s="137"/>
      <c r="C1372" s="329"/>
      <c r="D1372" s="329"/>
      <c r="E1372" s="329"/>
      <c r="F1372" s="329"/>
      <c r="G1372" s="329"/>
      <c r="H1372" s="329"/>
      <c r="I1372" s="330"/>
    </row>
    <row r="1373" spans="1:9" ht="12.75">
      <c r="A1373" s="138">
        <v>6</v>
      </c>
      <c r="B1373" s="137"/>
      <c r="C1373" s="329"/>
      <c r="D1373" s="329"/>
      <c r="E1373" s="329"/>
      <c r="F1373" s="329"/>
      <c r="G1373" s="329"/>
      <c r="H1373" s="329"/>
      <c r="I1373" s="330"/>
    </row>
    <row r="1374" spans="1:9" ht="13.5" thickBot="1">
      <c r="A1374" s="331" t="s">
        <v>87</v>
      </c>
      <c r="B1374" s="332"/>
      <c r="C1374" s="332"/>
      <c r="D1374" s="86"/>
      <c r="E1374" s="86"/>
      <c r="F1374" s="332" t="e">
        <f>VLOOKUP(J1365,мандатка!$B:$N,8,FALSE)</f>
        <v>#N/A</v>
      </c>
      <c r="G1374" s="332"/>
      <c r="H1374" s="332"/>
      <c r="I1374" s="333"/>
    </row>
    <row r="1375" spans="1:9" ht="13.5" thickBot="1">
      <c r="A1375" s="106"/>
      <c r="B1375" s="106"/>
      <c r="C1375" s="106"/>
      <c r="D1375" s="13"/>
      <c r="E1375" s="13"/>
      <c r="F1375" s="106"/>
      <c r="G1375" s="106"/>
      <c r="H1375" s="106"/>
      <c r="I1375" s="106"/>
    </row>
    <row r="1376" spans="1:9" ht="12.75">
      <c r="A1376" s="310" t="s">
        <v>85</v>
      </c>
      <c r="B1376" s="334"/>
      <c r="C1376" s="334"/>
      <c r="D1376" s="334"/>
      <c r="E1376" s="334"/>
      <c r="F1376" s="334"/>
      <c r="G1376" s="334"/>
      <c r="H1376" s="334"/>
      <c r="I1376" s="311"/>
    </row>
    <row r="1377" spans="1:10" ht="20.25">
      <c r="A1377" s="326" t="s">
        <v>86</v>
      </c>
      <c r="B1377" s="327"/>
      <c r="C1377" s="335" t="e">
        <f>VLOOKUP(J1377,мандатка!$B:$N,3,FALSE)</f>
        <v>#N/A</v>
      </c>
      <c r="D1377" s="335"/>
      <c r="E1377" s="335"/>
      <c r="F1377" s="335"/>
      <c r="G1377" s="335"/>
      <c r="H1377" s="335"/>
      <c r="I1377" s="336"/>
      <c r="J1377">
        <v>310</v>
      </c>
    </row>
    <row r="1378" spans="1:9" ht="12.75">
      <c r="A1378" s="326" t="s">
        <v>92</v>
      </c>
      <c r="B1378" s="327"/>
      <c r="C1378" s="327"/>
      <c r="D1378" s="327"/>
      <c r="E1378" s="327"/>
      <c r="F1378" s="327"/>
      <c r="G1378" s="327"/>
      <c r="H1378" s="327"/>
      <c r="I1378" s="328"/>
    </row>
    <row r="1379" spans="1:9" ht="26.25">
      <c r="A1379" s="87" t="s">
        <v>1</v>
      </c>
      <c r="B1379" s="13" t="s">
        <v>12</v>
      </c>
      <c r="C1379" s="327" t="s">
        <v>4</v>
      </c>
      <c r="D1379" s="327"/>
      <c r="E1379" s="327"/>
      <c r="F1379" s="327"/>
      <c r="G1379" s="327"/>
      <c r="H1379" s="327"/>
      <c r="I1379" s="328"/>
    </row>
    <row r="1380" spans="1:9" ht="12.75">
      <c r="A1380" s="138">
        <v>1</v>
      </c>
      <c r="B1380" s="137"/>
      <c r="C1380" s="329"/>
      <c r="D1380" s="329"/>
      <c r="E1380" s="329"/>
      <c r="F1380" s="329"/>
      <c r="G1380" s="329"/>
      <c r="H1380" s="329"/>
      <c r="I1380" s="330"/>
    </row>
    <row r="1381" spans="1:9" ht="12.75">
      <c r="A1381" s="138">
        <v>2</v>
      </c>
      <c r="B1381" s="137"/>
      <c r="C1381" s="329"/>
      <c r="D1381" s="329"/>
      <c r="E1381" s="329"/>
      <c r="F1381" s="329"/>
      <c r="G1381" s="329"/>
      <c r="H1381" s="329"/>
      <c r="I1381" s="330"/>
    </row>
    <row r="1382" spans="1:9" ht="12.75">
      <c r="A1382" s="138">
        <v>3</v>
      </c>
      <c r="B1382" s="137"/>
      <c r="C1382" s="329"/>
      <c r="D1382" s="329"/>
      <c r="E1382" s="329"/>
      <c r="F1382" s="329"/>
      <c r="G1382" s="329"/>
      <c r="H1382" s="329"/>
      <c r="I1382" s="330"/>
    </row>
    <row r="1383" spans="1:9" ht="12.75">
      <c r="A1383" s="138">
        <v>4</v>
      </c>
      <c r="B1383" s="137"/>
      <c r="C1383" s="329"/>
      <c r="D1383" s="329"/>
      <c r="E1383" s="329"/>
      <c r="F1383" s="329"/>
      <c r="G1383" s="329"/>
      <c r="H1383" s="329"/>
      <c r="I1383" s="330"/>
    </row>
    <row r="1384" spans="1:9" ht="12.75">
      <c r="A1384" s="138">
        <v>5</v>
      </c>
      <c r="B1384" s="137"/>
      <c r="C1384" s="329"/>
      <c r="D1384" s="329"/>
      <c r="E1384" s="329"/>
      <c r="F1384" s="329"/>
      <c r="G1384" s="329"/>
      <c r="H1384" s="329"/>
      <c r="I1384" s="330"/>
    </row>
    <row r="1385" spans="1:9" ht="12.75">
      <c r="A1385" s="138">
        <v>6</v>
      </c>
      <c r="B1385" s="137"/>
      <c r="C1385" s="329"/>
      <c r="D1385" s="329"/>
      <c r="E1385" s="329"/>
      <c r="F1385" s="329"/>
      <c r="G1385" s="329"/>
      <c r="H1385" s="329"/>
      <c r="I1385" s="330"/>
    </row>
    <row r="1386" spans="1:9" ht="13.5" thickBot="1">
      <c r="A1386" s="331" t="s">
        <v>87</v>
      </c>
      <c r="B1386" s="332"/>
      <c r="C1386" s="332"/>
      <c r="D1386" s="86"/>
      <c r="E1386" s="86"/>
      <c r="F1386" s="332" t="e">
        <f>VLOOKUP(J1377,мандатка!$B:$N,8,FALSE)</f>
        <v>#N/A</v>
      </c>
      <c r="G1386" s="332"/>
      <c r="H1386" s="332"/>
      <c r="I1386" s="333"/>
    </row>
    <row r="1387" spans="1:9" ht="12.75">
      <c r="A1387" s="310" t="s">
        <v>85</v>
      </c>
      <c r="B1387" s="334"/>
      <c r="C1387" s="334"/>
      <c r="D1387" s="334"/>
      <c r="E1387" s="334"/>
      <c r="F1387" s="334"/>
      <c r="G1387" s="334"/>
      <c r="H1387" s="334"/>
      <c r="I1387" s="311"/>
    </row>
    <row r="1388" spans="1:10" ht="20.25">
      <c r="A1388" s="326" t="s">
        <v>86</v>
      </c>
      <c r="B1388" s="327"/>
      <c r="C1388" s="335" t="e">
        <f>VLOOKUP(J1388,мандатка!$B:$N,3,FALSE)</f>
        <v>#N/A</v>
      </c>
      <c r="D1388" s="335"/>
      <c r="E1388" s="335"/>
      <c r="F1388" s="335"/>
      <c r="G1388" s="335"/>
      <c r="H1388" s="335"/>
      <c r="I1388" s="336"/>
      <c r="J1388">
        <v>320</v>
      </c>
    </row>
    <row r="1389" spans="1:9" ht="12.75">
      <c r="A1389" s="326" t="s">
        <v>88</v>
      </c>
      <c r="B1389" s="327"/>
      <c r="C1389" s="327"/>
      <c r="D1389" s="327"/>
      <c r="E1389" s="327"/>
      <c r="F1389" s="327"/>
      <c r="G1389" s="327"/>
      <c r="H1389" s="327"/>
      <c r="I1389" s="328"/>
    </row>
    <row r="1390" spans="1:9" ht="26.25">
      <c r="A1390" s="138" t="s">
        <v>1</v>
      </c>
      <c r="B1390" s="137" t="s">
        <v>12</v>
      </c>
      <c r="C1390" s="329" t="s">
        <v>4</v>
      </c>
      <c r="D1390" s="329"/>
      <c r="E1390" s="329"/>
      <c r="F1390" s="329"/>
      <c r="G1390" s="329"/>
      <c r="H1390" s="329"/>
      <c r="I1390" s="330"/>
    </row>
    <row r="1391" spans="1:9" ht="12.75">
      <c r="A1391" s="138">
        <v>1</v>
      </c>
      <c r="B1391" s="137"/>
      <c r="C1391" s="329"/>
      <c r="D1391" s="329"/>
      <c r="E1391" s="329"/>
      <c r="F1391" s="329"/>
      <c r="G1391" s="329"/>
      <c r="H1391" s="329"/>
      <c r="I1391" s="330"/>
    </row>
    <row r="1392" spans="1:9" ht="12.75">
      <c r="A1392" s="138">
        <v>2</v>
      </c>
      <c r="B1392" s="137"/>
      <c r="C1392" s="329"/>
      <c r="D1392" s="329"/>
      <c r="E1392" s="329"/>
      <c r="F1392" s="329"/>
      <c r="G1392" s="329"/>
      <c r="H1392" s="329"/>
      <c r="I1392" s="330"/>
    </row>
    <row r="1393" spans="1:9" ht="12.75">
      <c r="A1393" s="138">
        <v>3</v>
      </c>
      <c r="B1393" s="137"/>
      <c r="C1393" s="329"/>
      <c r="D1393" s="329"/>
      <c r="E1393" s="329"/>
      <c r="F1393" s="329"/>
      <c r="G1393" s="329"/>
      <c r="H1393" s="329"/>
      <c r="I1393" s="330"/>
    </row>
    <row r="1394" spans="1:9" ht="12.75">
      <c r="A1394" s="138">
        <v>4</v>
      </c>
      <c r="B1394" s="137"/>
      <c r="C1394" s="329"/>
      <c r="D1394" s="329"/>
      <c r="E1394" s="329"/>
      <c r="F1394" s="329"/>
      <c r="G1394" s="329"/>
      <c r="H1394" s="329"/>
      <c r="I1394" s="330"/>
    </row>
    <row r="1395" spans="1:9" ht="12.75">
      <c r="A1395" s="138">
        <v>5</v>
      </c>
      <c r="B1395" s="137"/>
      <c r="C1395" s="329"/>
      <c r="D1395" s="329"/>
      <c r="E1395" s="329"/>
      <c r="F1395" s="329"/>
      <c r="G1395" s="329"/>
      <c r="H1395" s="329"/>
      <c r="I1395" s="330"/>
    </row>
    <row r="1396" spans="1:9" ht="12.75">
      <c r="A1396" s="138">
        <v>6</v>
      </c>
      <c r="B1396" s="137"/>
      <c r="C1396" s="329"/>
      <c r="D1396" s="329"/>
      <c r="E1396" s="329"/>
      <c r="F1396" s="329"/>
      <c r="G1396" s="329"/>
      <c r="H1396" s="329"/>
      <c r="I1396" s="330"/>
    </row>
    <row r="1397" spans="1:9" ht="12.75">
      <c r="A1397" s="138">
        <v>7</v>
      </c>
      <c r="B1397" s="137"/>
      <c r="C1397" s="329"/>
      <c r="D1397" s="329"/>
      <c r="E1397" s="329"/>
      <c r="F1397" s="329"/>
      <c r="G1397" s="329"/>
      <c r="H1397" s="329"/>
      <c r="I1397" s="330"/>
    </row>
    <row r="1398" spans="1:9" ht="12.75">
      <c r="A1398" s="138">
        <v>8</v>
      </c>
      <c r="B1398" s="137"/>
      <c r="C1398" s="329"/>
      <c r="D1398" s="329"/>
      <c r="E1398" s="329"/>
      <c r="F1398" s="329"/>
      <c r="G1398" s="329"/>
      <c r="H1398" s="329"/>
      <c r="I1398" s="330"/>
    </row>
    <row r="1399" spans="1:9" ht="13.5" thickBot="1">
      <c r="A1399" s="331" t="s">
        <v>87</v>
      </c>
      <c r="B1399" s="332"/>
      <c r="C1399" s="332"/>
      <c r="D1399" s="86"/>
      <c r="E1399" s="86"/>
      <c r="F1399" s="332" t="e">
        <f>VLOOKUP(J1388,мандатка!$B:$N,8,FALSE)</f>
        <v>#N/A</v>
      </c>
      <c r="G1399" s="332"/>
      <c r="H1399" s="332"/>
      <c r="I1399" s="333"/>
    </row>
    <row r="1400" spans="1:9" ht="13.5" thickBot="1">
      <c r="A1400" s="106"/>
      <c r="B1400" s="106"/>
      <c r="C1400" s="106"/>
      <c r="D1400" s="13"/>
      <c r="E1400" s="13"/>
      <c r="F1400" s="106"/>
      <c r="G1400" s="106"/>
      <c r="H1400" s="106"/>
      <c r="I1400" s="106"/>
    </row>
    <row r="1401" spans="1:9" ht="12.75">
      <c r="A1401" s="310" t="s">
        <v>85</v>
      </c>
      <c r="B1401" s="334"/>
      <c r="C1401" s="334"/>
      <c r="D1401" s="334"/>
      <c r="E1401" s="334"/>
      <c r="F1401" s="334"/>
      <c r="G1401" s="334"/>
      <c r="H1401" s="334"/>
      <c r="I1401" s="311"/>
    </row>
    <row r="1402" spans="1:10" ht="20.25">
      <c r="A1402" s="326" t="s">
        <v>86</v>
      </c>
      <c r="B1402" s="327"/>
      <c r="C1402" s="335" t="e">
        <f>VLOOKUP(J1402,мандатка!$B:$N,3,FALSE)</f>
        <v>#N/A</v>
      </c>
      <c r="D1402" s="335"/>
      <c r="E1402" s="335"/>
      <c r="F1402" s="335"/>
      <c r="G1402" s="335"/>
      <c r="H1402" s="335"/>
      <c r="I1402" s="336"/>
      <c r="J1402">
        <v>320</v>
      </c>
    </row>
    <row r="1403" spans="1:9" ht="12.75">
      <c r="A1403" s="326" t="s">
        <v>89</v>
      </c>
      <c r="B1403" s="327"/>
      <c r="C1403" s="327"/>
      <c r="D1403" s="327"/>
      <c r="E1403" s="327"/>
      <c r="F1403" s="327"/>
      <c r="G1403" s="327"/>
      <c r="H1403" s="327"/>
      <c r="I1403" s="328"/>
    </row>
    <row r="1404" spans="1:9" ht="26.25">
      <c r="A1404" s="138" t="s">
        <v>1</v>
      </c>
      <c r="B1404" s="137" t="s">
        <v>12</v>
      </c>
      <c r="C1404" s="329" t="s">
        <v>4</v>
      </c>
      <c r="D1404" s="329"/>
      <c r="E1404" s="329"/>
      <c r="F1404" s="329"/>
      <c r="G1404" s="329"/>
      <c r="H1404" s="329"/>
      <c r="I1404" s="330"/>
    </row>
    <row r="1405" spans="1:9" ht="12.75">
      <c r="A1405" s="138">
        <v>1</v>
      </c>
      <c r="B1405" s="137"/>
      <c r="C1405" s="329"/>
      <c r="D1405" s="329"/>
      <c r="E1405" s="329"/>
      <c r="F1405" s="329"/>
      <c r="G1405" s="329"/>
      <c r="H1405" s="329"/>
      <c r="I1405" s="330"/>
    </row>
    <row r="1406" spans="1:9" ht="12.75">
      <c r="A1406" s="138">
        <v>2</v>
      </c>
      <c r="B1406" s="137"/>
      <c r="C1406" s="329"/>
      <c r="D1406" s="329"/>
      <c r="E1406" s="329"/>
      <c r="F1406" s="329"/>
      <c r="G1406" s="329"/>
      <c r="H1406" s="329"/>
      <c r="I1406" s="330"/>
    </row>
    <row r="1407" spans="1:9" ht="12.75">
      <c r="A1407" s="138">
        <v>1</v>
      </c>
      <c r="B1407" s="137"/>
      <c r="C1407" s="329"/>
      <c r="D1407" s="329"/>
      <c r="E1407" s="329"/>
      <c r="F1407" s="329"/>
      <c r="G1407" s="329"/>
      <c r="H1407" s="329"/>
      <c r="I1407" s="330"/>
    </row>
    <row r="1408" spans="1:9" ht="12.75">
      <c r="A1408" s="138">
        <v>2</v>
      </c>
      <c r="B1408" s="137"/>
      <c r="C1408" s="329"/>
      <c r="D1408" s="329"/>
      <c r="E1408" s="329"/>
      <c r="F1408" s="329"/>
      <c r="G1408" s="329"/>
      <c r="H1408" s="329"/>
      <c r="I1408" s="330"/>
    </row>
    <row r="1409" spans="1:9" ht="12.75">
      <c r="A1409" s="138">
        <v>1</v>
      </c>
      <c r="B1409" s="137"/>
      <c r="C1409" s="329"/>
      <c r="D1409" s="329"/>
      <c r="E1409" s="329"/>
      <c r="F1409" s="329"/>
      <c r="G1409" s="329"/>
      <c r="H1409" s="329"/>
      <c r="I1409" s="330"/>
    </row>
    <row r="1410" spans="1:9" ht="12.75">
      <c r="A1410" s="138">
        <v>2</v>
      </c>
      <c r="B1410" s="137"/>
      <c r="C1410" s="329"/>
      <c r="D1410" s="329"/>
      <c r="E1410" s="329"/>
      <c r="F1410" s="329"/>
      <c r="G1410" s="329"/>
      <c r="H1410" s="329"/>
      <c r="I1410" s="330"/>
    </row>
    <row r="1411" spans="1:9" ht="12.75">
      <c r="A1411" s="138">
        <v>1</v>
      </c>
      <c r="B1411" s="137"/>
      <c r="C1411" s="329"/>
      <c r="D1411" s="329"/>
      <c r="E1411" s="329"/>
      <c r="F1411" s="329"/>
      <c r="G1411" s="329"/>
      <c r="H1411" s="329"/>
      <c r="I1411" s="330"/>
    </row>
    <row r="1412" spans="1:9" ht="12.75">
      <c r="A1412" s="138">
        <v>2</v>
      </c>
      <c r="B1412" s="137"/>
      <c r="C1412" s="329"/>
      <c r="D1412" s="329"/>
      <c r="E1412" s="329"/>
      <c r="F1412" s="329"/>
      <c r="G1412" s="329"/>
      <c r="H1412" s="329"/>
      <c r="I1412" s="330"/>
    </row>
    <row r="1413" spans="1:9" ht="13.5" thickBot="1">
      <c r="A1413" s="331" t="s">
        <v>87</v>
      </c>
      <c r="B1413" s="332"/>
      <c r="C1413" s="332"/>
      <c r="D1413" s="86"/>
      <c r="E1413" s="86"/>
      <c r="F1413" s="332" t="e">
        <f>VLOOKUP(J1402,мандатка!$B:$N,8,FALSE)</f>
        <v>#N/A</v>
      </c>
      <c r="G1413" s="332"/>
      <c r="H1413" s="332"/>
      <c r="I1413" s="333"/>
    </row>
    <row r="1414" spans="1:9" ht="13.5" thickBot="1">
      <c r="A1414" s="106"/>
      <c r="B1414" s="106"/>
      <c r="C1414" s="106"/>
      <c r="D1414" s="13"/>
      <c r="E1414" s="13"/>
      <c r="F1414" s="106"/>
      <c r="G1414" s="106"/>
      <c r="H1414" s="106"/>
      <c r="I1414" s="106"/>
    </row>
    <row r="1415" spans="1:9" ht="12.75">
      <c r="A1415" s="310" t="s">
        <v>85</v>
      </c>
      <c r="B1415" s="334"/>
      <c r="C1415" s="334"/>
      <c r="D1415" s="334"/>
      <c r="E1415" s="334"/>
      <c r="F1415" s="334"/>
      <c r="G1415" s="334"/>
      <c r="H1415" s="334"/>
      <c r="I1415" s="311"/>
    </row>
    <row r="1416" spans="1:10" ht="20.25">
      <c r="A1416" s="326" t="s">
        <v>86</v>
      </c>
      <c r="B1416" s="327"/>
      <c r="C1416" s="335" t="e">
        <f>VLOOKUP(J1416,мандатка!$B:$N,3,FALSE)</f>
        <v>#N/A</v>
      </c>
      <c r="D1416" s="335"/>
      <c r="E1416" s="335"/>
      <c r="F1416" s="335"/>
      <c r="G1416" s="335"/>
      <c r="H1416" s="335"/>
      <c r="I1416" s="336"/>
      <c r="J1416">
        <v>320</v>
      </c>
    </row>
    <row r="1417" spans="1:9" ht="12.75">
      <c r="A1417" s="326" t="s">
        <v>90</v>
      </c>
      <c r="B1417" s="327"/>
      <c r="C1417" s="327"/>
      <c r="D1417" s="327"/>
      <c r="E1417" s="327"/>
      <c r="F1417" s="327"/>
      <c r="G1417" s="327"/>
      <c r="H1417" s="327"/>
      <c r="I1417" s="328"/>
    </row>
    <row r="1418" spans="1:9" ht="26.25">
      <c r="A1418" s="138" t="s">
        <v>1</v>
      </c>
      <c r="B1418" s="137" t="s">
        <v>12</v>
      </c>
      <c r="C1418" s="329" t="s">
        <v>4</v>
      </c>
      <c r="D1418" s="329"/>
      <c r="E1418" s="329"/>
      <c r="F1418" s="329"/>
      <c r="G1418" s="329"/>
      <c r="H1418" s="329"/>
      <c r="I1418" s="330"/>
    </row>
    <row r="1419" spans="1:9" ht="12.75">
      <c r="A1419" s="138">
        <v>1</v>
      </c>
      <c r="B1419" s="137"/>
      <c r="C1419" s="329"/>
      <c r="D1419" s="329"/>
      <c r="E1419" s="329"/>
      <c r="F1419" s="329"/>
      <c r="G1419" s="329"/>
      <c r="H1419" s="329"/>
      <c r="I1419" s="330"/>
    </row>
    <row r="1420" spans="1:9" ht="12.75">
      <c r="A1420" s="138">
        <v>2</v>
      </c>
      <c r="B1420" s="137"/>
      <c r="C1420" s="329"/>
      <c r="D1420" s="329"/>
      <c r="E1420" s="329"/>
      <c r="F1420" s="329"/>
      <c r="G1420" s="329"/>
      <c r="H1420" s="329"/>
      <c r="I1420" s="330"/>
    </row>
    <row r="1421" spans="1:9" ht="12.75">
      <c r="A1421" s="138">
        <v>3</v>
      </c>
      <c r="B1421" s="137"/>
      <c r="C1421" s="329"/>
      <c r="D1421" s="329"/>
      <c r="E1421" s="329"/>
      <c r="F1421" s="329"/>
      <c r="G1421" s="329"/>
      <c r="H1421" s="329"/>
      <c r="I1421" s="330"/>
    </row>
    <row r="1422" spans="1:9" ht="12.75">
      <c r="A1422" s="138">
        <v>4</v>
      </c>
      <c r="B1422" s="137"/>
      <c r="C1422" s="329"/>
      <c r="D1422" s="329"/>
      <c r="E1422" s="329"/>
      <c r="F1422" s="329"/>
      <c r="G1422" s="329"/>
      <c r="H1422" s="329"/>
      <c r="I1422" s="330"/>
    </row>
    <row r="1423" spans="1:9" ht="12.75">
      <c r="A1423" s="138">
        <v>5</v>
      </c>
      <c r="B1423" s="137"/>
      <c r="C1423" s="329"/>
      <c r="D1423" s="329"/>
      <c r="E1423" s="329"/>
      <c r="F1423" s="329"/>
      <c r="G1423" s="329"/>
      <c r="H1423" s="329"/>
      <c r="I1423" s="330"/>
    </row>
    <row r="1424" spans="1:9" ht="12.75">
      <c r="A1424" s="138">
        <v>6</v>
      </c>
      <c r="B1424" s="137"/>
      <c r="C1424" s="329"/>
      <c r="D1424" s="329"/>
      <c r="E1424" s="329"/>
      <c r="F1424" s="329"/>
      <c r="G1424" s="329"/>
      <c r="H1424" s="329"/>
      <c r="I1424" s="330"/>
    </row>
    <row r="1425" spans="1:9" ht="13.5" thickBot="1">
      <c r="A1425" s="331" t="s">
        <v>87</v>
      </c>
      <c r="B1425" s="332"/>
      <c r="C1425" s="332"/>
      <c r="D1425" s="86"/>
      <c r="E1425" s="86"/>
      <c r="F1425" s="332" t="e">
        <f>VLOOKUP(J1416,мандатка!$B:$N,8,FALSE)</f>
        <v>#N/A</v>
      </c>
      <c r="G1425" s="332"/>
      <c r="H1425" s="332"/>
      <c r="I1425" s="333"/>
    </row>
    <row r="1426" spans="1:9" ht="13.5" thickBot="1">
      <c r="A1426" s="106"/>
      <c r="B1426" s="106"/>
      <c r="C1426" s="106"/>
      <c r="D1426" s="13"/>
      <c r="E1426" s="13"/>
      <c r="F1426" s="106"/>
      <c r="G1426" s="106"/>
      <c r="H1426" s="106"/>
      <c r="I1426" s="106"/>
    </row>
    <row r="1427" spans="1:9" ht="12.75">
      <c r="A1427" s="310" t="s">
        <v>85</v>
      </c>
      <c r="B1427" s="334"/>
      <c r="C1427" s="334"/>
      <c r="D1427" s="334"/>
      <c r="E1427" s="334"/>
      <c r="F1427" s="334"/>
      <c r="G1427" s="334"/>
      <c r="H1427" s="334"/>
      <c r="I1427" s="311"/>
    </row>
    <row r="1428" spans="1:10" ht="20.25">
      <c r="A1428" s="326" t="s">
        <v>86</v>
      </c>
      <c r="B1428" s="327"/>
      <c r="C1428" s="335" t="e">
        <f>VLOOKUP(J1428,мандатка!$B:$N,3,FALSE)</f>
        <v>#N/A</v>
      </c>
      <c r="D1428" s="335"/>
      <c r="E1428" s="335"/>
      <c r="F1428" s="335"/>
      <c r="G1428" s="335"/>
      <c r="H1428" s="335"/>
      <c r="I1428" s="336"/>
      <c r="J1428">
        <v>320</v>
      </c>
    </row>
    <row r="1429" spans="1:9" ht="12.75">
      <c r="A1429" s="326" t="s">
        <v>91</v>
      </c>
      <c r="B1429" s="327"/>
      <c r="C1429" s="327"/>
      <c r="D1429" s="327"/>
      <c r="E1429" s="327"/>
      <c r="F1429" s="327"/>
      <c r="G1429" s="327"/>
      <c r="H1429" s="327"/>
      <c r="I1429" s="328"/>
    </row>
    <row r="1430" spans="1:9" ht="26.25">
      <c r="A1430" s="138" t="s">
        <v>1</v>
      </c>
      <c r="B1430" s="137" t="s">
        <v>12</v>
      </c>
      <c r="C1430" s="329" t="s">
        <v>4</v>
      </c>
      <c r="D1430" s="329"/>
      <c r="E1430" s="329"/>
      <c r="F1430" s="329"/>
      <c r="G1430" s="329"/>
      <c r="H1430" s="329"/>
      <c r="I1430" s="330"/>
    </row>
    <row r="1431" spans="1:9" ht="12.75">
      <c r="A1431" s="138">
        <v>1</v>
      </c>
      <c r="B1431" s="137"/>
      <c r="C1431" s="329"/>
      <c r="D1431" s="329"/>
      <c r="E1431" s="329"/>
      <c r="F1431" s="329"/>
      <c r="G1431" s="329"/>
      <c r="H1431" s="329"/>
      <c r="I1431" s="330"/>
    </row>
    <row r="1432" spans="1:9" ht="12.75">
      <c r="A1432" s="138">
        <v>2</v>
      </c>
      <c r="B1432" s="137"/>
      <c r="C1432" s="329"/>
      <c r="D1432" s="329"/>
      <c r="E1432" s="329"/>
      <c r="F1432" s="329"/>
      <c r="G1432" s="329"/>
      <c r="H1432" s="329"/>
      <c r="I1432" s="330"/>
    </row>
    <row r="1433" spans="1:9" ht="12.75">
      <c r="A1433" s="138">
        <v>3</v>
      </c>
      <c r="B1433" s="137"/>
      <c r="C1433" s="329"/>
      <c r="D1433" s="329"/>
      <c r="E1433" s="329"/>
      <c r="F1433" s="329"/>
      <c r="G1433" s="329"/>
      <c r="H1433" s="329"/>
      <c r="I1433" s="330"/>
    </row>
    <row r="1434" spans="1:9" ht="12.75">
      <c r="A1434" s="138">
        <v>4</v>
      </c>
      <c r="B1434" s="137"/>
      <c r="C1434" s="329"/>
      <c r="D1434" s="329"/>
      <c r="E1434" s="329"/>
      <c r="F1434" s="329"/>
      <c r="G1434" s="329"/>
      <c r="H1434" s="329"/>
      <c r="I1434" s="330"/>
    </row>
    <row r="1435" spans="1:9" ht="12.75">
      <c r="A1435" s="138">
        <v>5</v>
      </c>
      <c r="B1435" s="137"/>
      <c r="C1435" s="329"/>
      <c r="D1435" s="329"/>
      <c r="E1435" s="329"/>
      <c r="F1435" s="329"/>
      <c r="G1435" s="329"/>
      <c r="H1435" s="329"/>
      <c r="I1435" s="330"/>
    </row>
    <row r="1436" spans="1:9" ht="12.75">
      <c r="A1436" s="138">
        <v>6</v>
      </c>
      <c r="B1436" s="137"/>
      <c r="C1436" s="329"/>
      <c r="D1436" s="329"/>
      <c r="E1436" s="329"/>
      <c r="F1436" s="329"/>
      <c r="G1436" s="329"/>
      <c r="H1436" s="329"/>
      <c r="I1436" s="330"/>
    </row>
    <row r="1437" spans="1:9" ht="13.5" thickBot="1">
      <c r="A1437" s="331" t="s">
        <v>87</v>
      </c>
      <c r="B1437" s="332"/>
      <c r="C1437" s="332"/>
      <c r="D1437" s="86"/>
      <c r="E1437" s="86"/>
      <c r="F1437" s="332" t="e">
        <f>VLOOKUP(J1428,мандатка!$B:$N,8,FALSE)</f>
        <v>#N/A</v>
      </c>
      <c r="G1437" s="332"/>
      <c r="H1437" s="332"/>
      <c r="I1437" s="333"/>
    </row>
    <row r="1438" spans="1:9" ht="13.5" thickBot="1">
      <c r="A1438" s="106"/>
      <c r="B1438" s="106"/>
      <c r="C1438" s="106"/>
      <c r="D1438" s="13"/>
      <c r="E1438" s="13"/>
      <c r="F1438" s="106"/>
      <c r="G1438" s="106"/>
      <c r="H1438" s="106"/>
      <c r="I1438" s="106"/>
    </row>
    <row r="1439" spans="1:9" ht="12.75">
      <c r="A1439" s="310" t="s">
        <v>85</v>
      </c>
      <c r="B1439" s="334"/>
      <c r="C1439" s="334"/>
      <c r="D1439" s="334"/>
      <c r="E1439" s="334"/>
      <c r="F1439" s="334"/>
      <c r="G1439" s="334"/>
      <c r="H1439" s="334"/>
      <c r="I1439" s="311"/>
    </row>
    <row r="1440" spans="1:10" ht="20.25">
      <c r="A1440" s="326" t="s">
        <v>86</v>
      </c>
      <c r="B1440" s="327"/>
      <c r="C1440" s="335" t="e">
        <f>VLOOKUP(J1440,мандатка!$B:$N,3,FALSE)</f>
        <v>#N/A</v>
      </c>
      <c r="D1440" s="335"/>
      <c r="E1440" s="335"/>
      <c r="F1440" s="335"/>
      <c r="G1440" s="335"/>
      <c r="H1440" s="335"/>
      <c r="I1440" s="336"/>
      <c r="J1440">
        <v>320</v>
      </c>
    </row>
    <row r="1441" spans="1:9" ht="12.75">
      <c r="A1441" s="326" t="s">
        <v>92</v>
      </c>
      <c r="B1441" s="327"/>
      <c r="C1441" s="327"/>
      <c r="D1441" s="327"/>
      <c r="E1441" s="327"/>
      <c r="F1441" s="327"/>
      <c r="G1441" s="327"/>
      <c r="H1441" s="327"/>
      <c r="I1441" s="328"/>
    </row>
    <row r="1442" spans="1:9" ht="26.25">
      <c r="A1442" s="87" t="s">
        <v>1</v>
      </c>
      <c r="B1442" s="13" t="s">
        <v>12</v>
      </c>
      <c r="C1442" s="327" t="s">
        <v>4</v>
      </c>
      <c r="D1442" s="327"/>
      <c r="E1442" s="327"/>
      <c r="F1442" s="327"/>
      <c r="G1442" s="327"/>
      <c r="H1442" s="327"/>
      <c r="I1442" s="328"/>
    </row>
    <row r="1443" spans="1:9" ht="12.75">
      <c r="A1443" s="138">
        <v>1</v>
      </c>
      <c r="B1443" s="137"/>
      <c r="C1443" s="329"/>
      <c r="D1443" s="329"/>
      <c r="E1443" s="329"/>
      <c r="F1443" s="329"/>
      <c r="G1443" s="329"/>
      <c r="H1443" s="329"/>
      <c r="I1443" s="330"/>
    </row>
    <row r="1444" spans="1:9" ht="12.75">
      <c r="A1444" s="138">
        <v>2</v>
      </c>
      <c r="B1444" s="137"/>
      <c r="C1444" s="329"/>
      <c r="D1444" s="329"/>
      <c r="E1444" s="329"/>
      <c r="F1444" s="329"/>
      <c r="G1444" s="329"/>
      <c r="H1444" s="329"/>
      <c r="I1444" s="330"/>
    </row>
    <row r="1445" spans="1:9" ht="12.75">
      <c r="A1445" s="138">
        <v>3</v>
      </c>
      <c r="B1445" s="137"/>
      <c r="C1445" s="329"/>
      <c r="D1445" s="329"/>
      <c r="E1445" s="329"/>
      <c r="F1445" s="329"/>
      <c r="G1445" s="329"/>
      <c r="H1445" s="329"/>
      <c r="I1445" s="330"/>
    </row>
    <row r="1446" spans="1:9" ht="12.75">
      <c r="A1446" s="138">
        <v>4</v>
      </c>
      <c r="B1446" s="137"/>
      <c r="C1446" s="329"/>
      <c r="D1446" s="329"/>
      <c r="E1446" s="329"/>
      <c r="F1446" s="329"/>
      <c r="G1446" s="329"/>
      <c r="H1446" s="329"/>
      <c r="I1446" s="330"/>
    </row>
    <row r="1447" spans="1:9" ht="12.75">
      <c r="A1447" s="138">
        <v>5</v>
      </c>
      <c r="B1447" s="137"/>
      <c r="C1447" s="329"/>
      <c r="D1447" s="329"/>
      <c r="E1447" s="329"/>
      <c r="F1447" s="329"/>
      <c r="G1447" s="329"/>
      <c r="H1447" s="329"/>
      <c r="I1447" s="330"/>
    </row>
    <row r="1448" spans="1:9" ht="12.75">
      <c r="A1448" s="138">
        <v>6</v>
      </c>
      <c r="B1448" s="137"/>
      <c r="C1448" s="329"/>
      <c r="D1448" s="329"/>
      <c r="E1448" s="329"/>
      <c r="F1448" s="329"/>
      <c r="G1448" s="329"/>
      <c r="H1448" s="329"/>
      <c r="I1448" s="330"/>
    </row>
    <row r="1449" spans="1:9" ht="13.5" thickBot="1">
      <c r="A1449" s="331" t="s">
        <v>87</v>
      </c>
      <c r="B1449" s="332"/>
      <c r="C1449" s="332"/>
      <c r="D1449" s="86"/>
      <c r="E1449" s="86"/>
      <c r="F1449" s="332" t="e">
        <f>VLOOKUP(J1440,мандатка!$B:$N,8,FALSE)</f>
        <v>#N/A</v>
      </c>
      <c r="G1449" s="332"/>
      <c r="H1449" s="332"/>
      <c r="I1449" s="333"/>
    </row>
    <row r="1450" spans="1:9" ht="12.75">
      <c r="A1450" s="310" t="s">
        <v>85</v>
      </c>
      <c r="B1450" s="334"/>
      <c r="C1450" s="334"/>
      <c r="D1450" s="334"/>
      <c r="E1450" s="334"/>
      <c r="F1450" s="334"/>
      <c r="G1450" s="334"/>
      <c r="H1450" s="334"/>
      <c r="I1450" s="311"/>
    </row>
    <row r="1451" spans="1:10" ht="20.25">
      <c r="A1451" s="326" t="s">
        <v>86</v>
      </c>
      <c r="B1451" s="327"/>
      <c r="C1451" s="335" t="e">
        <f>VLOOKUP(J1451,мандатка!$B:$N,3,FALSE)</f>
        <v>#N/A</v>
      </c>
      <c r="D1451" s="335"/>
      <c r="E1451" s="335"/>
      <c r="F1451" s="335"/>
      <c r="G1451" s="335"/>
      <c r="H1451" s="335"/>
      <c r="I1451" s="336"/>
      <c r="J1451">
        <v>330</v>
      </c>
    </row>
    <row r="1452" spans="1:9" ht="12.75">
      <c r="A1452" s="326" t="s">
        <v>88</v>
      </c>
      <c r="B1452" s="327"/>
      <c r="C1452" s="327"/>
      <c r="D1452" s="327"/>
      <c r="E1452" s="327"/>
      <c r="F1452" s="327"/>
      <c r="G1452" s="327"/>
      <c r="H1452" s="327"/>
      <c r="I1452" s="328"/>
    </row>
    <row r="1453" spans="1:9" ht="26.25">
      <c r="A1453" s="138" t="s">
        <v>1</v>
      </c>
      <c r="B1453" s="137" t="s">
        <v>12</v>
      </c>
      <c r="C1453" s="329" t="s">
        <v>4</v>
      </c>
      <c r="D1453" s="329"/>
      <c r="E1453" s="329"/>
      <c r="F1453" s="329"/>
      <c r="G1453" s="329"/>
      <c r="H1453" s="329"/>
      <c r="I1453" s="330"/>
    </row>
    <row r="1454" spans="1:9" ht="12.75">
      <c r="A1454" s="138">
        <v>1</v>
      </c>
      <c r="B1454" s="137"/>
      <c r="C1454" s="329"/>
      <c r="D1454" s="329"/>
      <c r="E1454" s="329"/>
      <c r="F1454" s="329"/>
      <c r="G1454" s="329"/>
      <c r="H1454" s="329"/>
      <c r="I1454" s="330"/>
    </row>
    <row r="1455" spans="1:9" ht="12.75">
      <c r="A1455" s="138">
        <v>2</v>
      </c>
      <c r="B1455" s="137"/>
      <c r="C1455" s="329"/>
      <c r="D1455" s="329"/>
      <c r="E1455" s="329"/>
      <c r="F1455" s="329"/>
      <c r="G1455" s="329"/>
      <c r="H1455" s="329"/>
      <c r="I1455" s="330"/>
    </row>
    <row r="1456" spans="1:9" ht="12.75">
      <c r="A1456" s="138">
        <v>3</v>
      </c>
      <c r="B1456" s="137"/>
      <c r="C1456" s="329"/>
      <c r="D1456" s="329"/>
      <c r="E1456" s="329"/>
      <c r="F1456" s="329"/>
      <c r="G1456" s="329"/>
      <c r="H1456" s="329"/>
      <c r="I1456" s="330"/>
    </row>
    <row r="1457" spans="1:9" ht="12.75">
      <c r="A1457" s="138">
        <v>4</v>
      </c>
      <c r="B1457" s="137"/>
      <c r="C1457" s="329"/>
      <c r="D1457" s="329"/>
      <c r="E1457" s="329"/>
      <c r="F1457" s="329"/>
      <c r="G1457" s="329"/>
      <c r="H1457" s="329"/>
      <c r="I1457" s="330"/>
    </row>
    <row r="1458" spans="1:9" ht="12.75">
      <c r="A1458" s="138">
        <v>5</v>
      </c>
      <c r="B1458" s="137"/>
      <c r="C1458" s="329"/>
      <c r="D1458" s="329"/>
      <c r="E1458" s="329"/>
      <c r="F1458" s="329"/>
      <c r="G1458" s="329"/>
      <c r="H1458" s="329"/>
      <c r="I1458" s="330"/>
    </row>
    <row r="1459" spans="1:9" ht="12.75">
      <c r="A1459" s="138">
        <v>6</v>
      </c>
      <c r="B1459" s="137"/>
      <c r="C1459" s="329"/>
      <c r="D1459" s="329"/>
      <c r="E1459" s="329"/>
      <c r="F1459" s="329"/>
      <c r="G1459" s="329"/>
      <c r="H1459" s="329"/>
      <c r="I1459" s="330"/>
    </row>
    <row r="1460" spans="1:9" ht="12.75">
      <c r="A1460" s="138">
        <v>7</v>
      </c>
      <c r="B1460" s="137"/>
      <c r="C1460" s="329"/>
      <c r="D1460" s="329"/>
      <c r="E1460" s="329"/>
      <c r="F1460" s="329"/>
      <c r="G1460" s="329"/>
      <c r="H1460" s="329"/>
      <c r="I1460" s="330"/>
    </row>
    <row r="1461" spans="1:9" ht="12.75">
      <c r="A1461" s="138">
        <v>8</v>
      </c>
      <c r="B1461" s="137"/>
      <c r="C1461" s="329"/>
      <c r="D1461" s="329"/>
      <c r="E1461" s="329"/>
      <c r="F1461" s="329"/>
      <c r="G1461" s="329"/>
      <c r="H1461" s="329"/>
      <c r="I1461" s="330"/>
    </row>
    <row r="1462" spans="1:9" ht="13.5" thickBot="1">
      <c r="A1462" s="331" t="s">
        <v>87</v>
      </c>
      <c r="B1462" s="332"/>
      <c r="C1462" s="332"/>
      <c r="D1462" s="86"/>
      <c r="E1462" s="86"/>
      <c r="F1462" s="332" t="e">
        <f>VLOOKUP(J1451,мандатка!$B:$N,8,FALSE)</f>
        <v>#N/A</v>
      </c>
      <c r="G1462" s="332"/>
      <c r="H1462" s="332"/>
      <c r="I1462" s="333"/>
    </row>
    <row r="1463" spans="1:9" ht="13.5" thickBot="1">
      <c r="A1463" s="106"/>
      <c r="B1463" s="106"/>
      <c r="C1463" s="106"/>
      <c r="D1463" s="13"/>
      <c r="E1463" s="13"/>
      <c r="F1463" s="106"/>
      <c r="G1463" s="106"/>
      <c r="H1463" s="106"/>
      <c r="I1463" s="106"/>
    </row>
    <row r="1464" spans="1:9" ht="12.75">
      <c r="A1464" s="310" t="s">
        <v>85</v>
      </c>
      <c r="B1464" s="334"/>
      <c r="C1464" s="334"/>
      <c r="D1464" s="334"/>
      <c r="E1464" s="334"/>
      <c r="F1464" s="334"/>
      <c r="G1464" s="334"/>
      <c r="H1464" s="334"/>
      <c r="I1464" s="311"/>
    </row>
    <row r="1465" spans="1:10" ht="20.25">
      <c r="A1465" s="326" t="s">
        <v>86</v>
      </c>
      <c r="B1465" s="327"/>
      <c r="C1465" s="335" t="e">
        <f>VLOOKUP(J1465,мандатка!$B:$N,3,FALSE)</f>
        <v>#N/A</v>
      </c>
      <c r="D1465" s="335"/>
      <c r="E1465" s="335"/>
      <c r="F1465" s="335"/>
      <c r="G1465" s="335"/>
      <c r="H1465" s="335"/>
      <c r="I1465" s="336"/>
      <c r="J1465">
        <v>330</v>
      </c>
    </row>
    <row r="1466" spans="1:9" ht="12.75">
      <c r="A1466" s="326" t="s">
        <v>89</v>
      </c>
      <c r="B1466" s="327"/>
      <c r="C1466" s="327"/>
      <c r="D1466" s="327"/>
      <c r="E1466" s="327"/>
      <c r="F1466" s="327"/>
      <c r="G1466" s="327"/>
      <c r="H1466" s="327"/>
      <c r="I1466" s="328"/>
    </row>
    <row r="1467" spans="1:9" ht="26.25">
      <c r="A1467" s="138" t="s">
        <v>1</v>
      </c>
      <c r="B1467" s="137" t="s">
        <v>12</v>
      </c>
      <c r="C1467" s="329" t="s">
        <v>4</v>
      </c>
      <c r="D1467" s="329"/>
      <c r="E1467" s="329"/>
      <c r="F1467" s="329"/>
      <c r="G1467" s="329"/>
      <c r="H1467" s="329"/>
      <c r="I1467" s="330"/>
    </row>
    <row r="1468" spans="1:9" ht="12.75">
      <c r="A1468" s="138">
        <v>1</v>
      </c>
      <c r="B1468" s="137"/>
      <c r="C1468" s="329"/>
      <c r="D1468" s="329"/>
      <c r="E1468" s="329"/>
      <c r="F1468" s="329"/>
      <c r="G1468" s="329"/>
      <c r="H1468" s="329"/>
      <c r="I1468" s="330"/>
    </row>
    <row r="1469" spans="1:9" ht="12.75">
      <c r="A1469" s="138">
        <v>2</v>
      </c>
      <c r="B1469" s="137"/>
      <c r="C1469" s="329"/>
      <c r="D1469" s="329"/>
      <c r="E1469" s="329"/>
      <c r="F1469" s="329"/>
      <c r="G1469" s="329"/>
      <c r="H1469" s="329"/>
      <c r="I1469" s="330"/>
    </row>
    <row r="1470" spans="1:9" ht="12.75">
      <c r="A1470" s="138">
        <v>1</v>
      </c>
      <c r="B1470" s="137"/>
      <c r="C1470" s="329"/>
      <c r="D1470" s="329"/>
      <c r="E1470" s="329"/>
      <c r="F1470" s="329"/>
      <c r="G1470" s="329"/>
      <c r="H1470" s="329"/>
      <c r="I1470" s="330"/>
    </row>
    <row r="1471" spans="1:9" ht="12.75">
      <c r="A1471" s="138">
        <v>2</v>
      </c>
      <c r="B1471" s="137"/>
      <c r="C1471" s="329"/>
      <c r="D1471" s="329"/>
      <c r="E1471" s="329"/>
      <c r="F1471" s="329"/>
      <c r="G1471" s="329"/>
      <c r="H1471" s="329"/>
      <c r="I1471" s="330"/>
    </row>
    <row r="1472" spans="1:9" ht="12.75">
      <c r="A1472" s="138">
        <v>1</v>
      </c>
      <c r="B1472" s="137"/>
      <c r="C1472" s="329"/>
      <c r="D1472" s="329"/>
      <c r="E1472" s="329"/>
      <c r="F1472" s="329"/>
      <c r="G1472" s="329"/>
      <c r="H1472" s="329"/>
      <c r="I1472" s="330"/>
    </row>
    <row r="1473" spans="1:9" ht="12.75">
      <c r="A1473" s="138">
        <v>2</v>
      </c>
      <c r="B1473" s="137"/>
      <c r="C1473" s="329"/>
      <c r="D1473" s="329"/>
      <c r="E1473" s="329"/>
      <c r="F1473" s="329"/>
      <c r="G1473" s="329"/>
      <c r="H1473" s="329"/>
      <c r="I1473" s="330"/>
    </row>
    <row r="1474" spans="1:9" ht="12.75">
      <c r="A1474" s="138">
        <v>1</v>
      </c>
      <c r="B1474" s="137"/>
      <c r="C1474" s="329"/>
      <c r="D1474" s="329"/>
      <c r="E1474" s="329"/>
      <c r="F1474" s="329"/>
      <c r="G1474" s="329"/>
      <c r="H1474" s="329"/>
      <c r="I1474" s="330"/>
    </row>
    <row r="1475" spans="1:9" ht="12.75">
      <c r="A1475" s="138">
        <v>2</v>
      </c>
      <c r="B1475" s="137"/>
      <c r="C1475" s="329"/>
      <c r="D1475" s="329"/>
      <c r="E1475" s="329"/>
      <c r="F1475" s="329"/>
      <c r="G1475" s="329"/>
      <c r="H1475" s="329"/>
      <c r="I1475" s="330"/>
    </row>
    <row r="1476" spans="1:9" ht="13.5" thickBot="1">
      <c r="A1476" s="331" t="s">
        <v>87</v>
      </c>
      <c r="B1476" s="332"/>
      <c r="C1476" s="332"/>
      <c r="D1476" s="86"/>
      <c r="E1476" s="86"/>
      <c r="F1476" s="332" t="e">
        <f>VLOOKUP(J1465,мандатка!$B:$N,8,FALSE)</f>
        <v>#N/A</v>
      </c>
      <c r="G1476" s="332"/>
      <c r="H1476" s="332"/>
      <c r="I1476" s="333"/>
    </row>
    <row r="1477" spans="1:9" ht="13.5" thickBot="1">
      <c r="A1477" s="106"/>
      <c r="B1477" s="106"/>
      <c r="C1477" s="106"/>
      <c r="D1477" s="13"/>
      <c r="E1477" s="13"/>
      <c r="F1477" s="106"/>
      <c r="G1477" s="106"/>
      <c r="H1477" s="106"/>
      <c r="I1477" s="106"/>
    </row>
    <row r="1478" spans="1:9" ht="12.75">
      <c r="A1478" s="310" t="s">
        <v>85</v>
      </c>
      <c r="B1478" s="334"/>
      <c r="C1478" s="334"/>
      <c r="D1478" s="334"/>
      <c r="E1478" s="334"/>
      <c r="F1478" s="334"/>
      <c r="G1478" s="334"/>
      <c r="H1478" s="334"/>
      <c r="I1478" s="311"/>
    </row>
    <row r="1479" spans="1:10" ht="20.25">
      <c r="A1479" s="326" t="s">
        <v>86</v>
      </c>
      <c r="B1479" s="327"/>
      <c r="C1479" s="335" t="e">
        <f>VLOOKUP(J1479,мандатка!$B:$N,3,FALSE)</f>
        <v>#N/A</v>
      </c>
      <c r="D1479" s="335"/>
      <c r="E1479" s="335"/>
      <c r="F1479" s="335"/>
      <c r="G1479" s="335"/>
      <c r="H1479" s="335"/>
      <c r="I1479" s="336"/>
      <c r="J1479">
        <v>330</v>
      </c>
    </row>
    <row r="1480" spans="1:9" ht="12.75">
      <c r="A1480" s="326" t="s">
        <v>90</v>
      </c>
      <c r="B1480" s="327"/>
      <c r="C1480" s="327"/>
      <c r="D1480" s="327"/>
      <c r="E1480" s="327"/>
      <c r="F1480" s="327"/>
      <c r="G1480" s="327"/>
      <c r="H1480" s="327"/>
      <c r="I1480" s="328"/>
    </row>
    <row r="1481" spans="1:9" ht="26.25">
      <c r="A1481" s="138" t="s">
        <v>1</v>
      </c>
      <c r="B1481" s="137" t="s">
        <v>12</v>
      </c>
      <c r="C1481" s="329" t="s">
        <v>4</v>
      </c>
      <c r="D1481" s="329"/>
      <c r="E1481" s="329"/>
      <c r="F1481" s="329"/>
      <c r="G1481" s="329"/>
      <c r="H1481" s="329"/>
      <c r="I1481" s="330"/>
    </row>
    <row r="1482" spans="1:9" ht="12.75">
      <c r="A1482" s="138">
        <v>1</v>
      </c>
      <c r="B1482" s="137"/>
      <c r="C1482" s="329"/>
      <c r="D1482" s="329"/>
      <c r="E1482" s="329"/>
      <c r="F1482" s="329"/>
      <c r="G1482" s="329"/>
      <c r="H1482" s="329"/>
      <c r="I1482" s="330"/>
    </row>
    <row r="1483" spans="1:9" ht="12.75">
      <c r="A1483" s="138">
        <v>2</v>
      </c>
      <c r="B1483" s="137"/>
      <c r="C1483" s="329"/>
      <c r="D1483" s="329"/>
      <c r="E1483" s="329"/>
      <c r="F1483" s="329"/>
      <c r="G1483" s="329"/>
      <c r="H1483" s="329"/>
      <c r="I1483" s="330"/>
    </row>
    <row r="1484" spans="1:9" ht="12.75">
      <c r="A1484" s="138">
        <v>3</v>
      </c>
      <c r="B1484" s="137"/>
      <c r="C1484" s="329"/>
      <c r="D1484" s="329"/>
      <c r="E1484" s="329"/>
      <c r="F1484" s="329"/>
      <c r="G1484" s="329"/>
      <c r="H1484" s="329"/>
      <c r="I1484" s="330"/>
    </row>
    <row r="1485" spans="1:9" ht="12.75">
      <c r="A1485" s="138">
        <v>4</v>
      </c>
      <c r="B1485" s="137"/>
      <c r="C1485" s="329"/>
      <c r="D1485" s="329"/>
      <c r="E1485" s="329"/>
      <c r="F1485" s="329"/>
      <c r="G1485" s="329"/>
      <c r="H1485" s="329"/>
      <c r="I1485" s="330"/>
    </row>
    <row r="1486" spans="1:9" ht="12.75">
      <c r="A1486" s="138">
        <v>5</v>
      </c>
      <c r="B1486" s="137"/>
      <c r="C1486" s="329"/>
      <c r="D1486" s="329"/>
      <c r="E1486" s="329"/>
      <c r="F1486" s="329"/>
      <c r="G1486" s="329"/>
      <c r="H1486" s="329"/>
      <c r="I1486" s="330"/>
    </row>
    <row r="1487" spans="1:9" ht="12.75">
      <c r="A1487" s="138">
        <v>6</v>
      </c>
      <c r="B1487" s="137"/>
      <c r="C1487" s="329"/>
      <c r="D1487" s="329"/>
      <c r="E1487" s="329"/>
      <c r="F1487" s="329"/>
      <c r="G1487" s="329"/>
      <c r="H1487" s="329"/>
      <c r="I1487" s="330"/>
    </row>
    <row r="1488" spans="1:9" ht="13.5" thickBot="1">
      <c r="A1488" s="331" t="s">
        <v>87</v>
      </c>
      <c r="B1488" s="332"/>
      <c r="C1488" s="332"/>
      <c r="D1488" s="86"/>
      <c r="E1488" s="86"/>
      <c r="F1488" s="332" t="e">
        <f>VLOOKUP(J1479,мандатка!$B:$N,8,FALSE)</f>
        <v>#N/A</v>
      </c>
      <c r="G1488" s="332"/>
      <c r="H1488" s="332"/>
      <c r="I1488" s="333"/>
    </row>
    <row r="1489" spans="1:9" ht="13.5" thickBot="1">
      <c r="A1489" s="106"/>
      <c r="B1489" s="106"/>
      <c r="C1489" s="106"/>
      <c r="D1489" s="13"/>
      <c r="E1489" s="13"/>
      <c r="F1489" s="106"/>
      <c r="G1489" s="106"/>
      <c r="H1489" s="106"/>
      <c r="I1489" s="106"/>
    </row>
    <row r="1490" spans="1:9" ht="12.75">
      <c r="A1490" s="310" t="s">
        <v>85</v>
      </c>
      <c r="B1490" s="334"/>
      <c r="C1490" s="334"/>
      <c r="D1490" s="334"/>
      <c r="E1490" s="334"/>
      <c r="F1490" s="334"/>
      <c r="G1490" s="334"/>
      <c r="H1490" s="334"/>
      <c r="I1490" s="311"/>
    </row>
    <row r="1491" spans="1:10" ht="20.25">
      <c r="A1491" s="326" t="s">
        <v>86</v>
      </c>
      <c r="B1491" s="327"/>
      <c r="C1491" s="335" t="e">
        <f>VLOOKUP(J1491,мандатка!$B:$N,3,FALSE)</f>
        <v>#N/A</v>
      </c>
      <c r="D1491" s="335"/>
      <c r="E1491" s="335"/>
      <c r="F1491" s="335"/>
      <c r="G1491" s="335"/>
      <c r="H1491" s="335"/>
      <c r="I1491" s="336"/>
      <c r="J1491">
        <v>330</v>
      </c>
    </row>
    <row r="1492" spans="1:9" ht="12.75">
      <c r="A1492" s="326" t="s">
        <v>91</v>
      </c>
      <c r="B1492" s="327"/>
      <c r="C1492" s="327"/>
      <c r="D1492" s="327"/>
      <c r="E1492" s="327"/>
      <c r="F1492" s="327"/>
      <c r="G1492" s="327"/>
      <c r="H1492" s="327"/>
      <c r="I1492" s="328"/>
    </row>
    <row r="1493" spans="1:9" ht="26.25">
      <c r="A1493" s="138" t="s">
        <v>1</v>
      </c>
      <c r="B1493" s="137" t="s">
        <v>12</v>
      </c>
      <c r="C1493" s="329" t="s">
        <v>4</v>
      </c>
      <c r="D1493" s="329"/>
      <c r="E1493" s="329"/>
      <c r="F1493" s="329"/>
      <c r="G1493" s="329"/>
      <c r="H1493" s="329"/>
      <c r="I1493" s="330"/>
    </row>
    <row r="1494" spans="1:9" ht="12.75">
      <c r="A1494" s="138">
        <v>1</v>
      </c>
      <c r="B1494" s="137"/>
      <c r="C1494" s="329"/>
      <c r="D1494" s="329"/>
      <c r="E1494" s="329"/>
      <c r="F1494" s="329"/>
      <c r="G1494" s="329"/>
      <c r="H1494" s="329"/>
      <c r="I1494" s="330"/>
    </row>
    <row r="1495" spans="1:9" ht="12.75">
      <c r="A1495" s="138">
        <v>2</v>
      </c>
      <c r="B1495" s="137"/>
      <c r="C1495" s="329"/>
      <c r="D1495" s="329"/>
      <c r="E1495" s="329"/>
      <c r="F1495" s="329"/>
      <c r="G1495" s="329"/>
      <c r="H1495" s="329"/>
      <c r="I1495" s="330"/>
    </row>
    <row r="1496" spans="1:9" ht="12.75">
      <c r="A1496" s="138">
        <v>3</v>
      </c>
      <c r="B1496" s="137"/>
      <c r="C1496" s="329"/>
      <c r="D1496" s="329"/>
      <c r="E1496" s="329"/>
      <c r="F1496" s="329"/>
      <c r="G1496" s="329"/>
      <c r="H1496" s="329"/>
      <c r="I1496" s="330"/>
    </row>
    <row r="1497" spans="1:9" ht="12.75">
      <c r="A1497" s="138">
        <v>4</v>
      </c>
      <c r="B1497" s="137"/>
      <c r="C1497" s="329"/>
      <c r="D1497" s="329"/>
      <c r="E1497" s="329"/>
      <c r="F1497" s="329"/>
      <c r="G1497" s="329"/>
      <c r="H1497" s="329"/>
      <c r="I1497" s="330"/>
    </row>
    <row r="1498" spans="1:9" ht="12.75">
      <c r="A1498" s="138">
        <v>5</v>
      </c>
      <c r="B1498" s="137"/>
      <c r="C1498" s="329"/>
      <c r="D1498" s="329"/>
      <c r="E1498" s="329"/>
      <c r="F1498" s="329"/>
      <c r="G1498" s="329"/>
      <c r="H1498" s="329"/>
      <c r="I1498" s="330"/>
    </row>
    <row r="1499" spans="1:9" ht="12.75">
      <c r="A1499" s="138">
        <v>6</v>
      </c>
      <c r="B1499" s="137"/>
      <c r="C1499" s="329"/>
      <c r="D1499" s="329"/>
      <c r="E1499" s="329"/>
      <c r="F1499" s="329"/>
      <c r="G1499" s="329"/>
      <c r="H1499" s="329"/>
      <c r="I1499" s="330"/>
    </row>
    <row r="1500" spans="1:9" ht="13.5" thickBot="1">
      <c r="A1500" s="331" t="s">
        <v>87</v>
      </c>
      <c r="B1500" s="332"/>
      <c r="C1500" s="332"/>
      <c r="D1500" s="86"/>
      <c r="E1500" s="86"/>
      <c r="F1500" s="332" t="e">
        <f>VLOOKUP(J1491,мандатка!$B:$N,8,FALSE)</f>
        <v>#N/A</v>
      </c>
      <c r="G1500" s="332"/>
      <c r="H1500" s="332"/>
      <c r="I1500" s="333"/>
    </row>
    <row r="1501" spans="1:9" ht="13.5" thickBot="1">
      <c r="A1501" s="106"/>
      <c r="B1501" s="106"/>
      <c r="C1501" s="106"/>
      <c r="D1501" s="13"/>
      <c r="E1501" s="13"/>
      <c r="F1501" s="106"/>
      <c r="G1501" s="106"/>
      <c r="H1501" s="106"/>
      <c r="I1501" s="106"/>
    </row>
    <row r="1502" spans="1:9" ht="12.75">
      <c r="A1502" s="310" t="s">
        <v>85</v>
      </c>
      <c r="B1502" s="334"/>
      <c r="C1502" s="334"/>
      <c r="D1502" s="334"/>
      <c r="E1502" s="334"/>
      <c r="F1502" s="334"/>
      <c r="G1502" s="334"/>
      <c r="H1502" s="334"/>
      <c r="I1502" s="311"/>
    </row>
    <row r="1503" spans="1:10" ht="20.25">
      <c r="A1503" s="326" t="s">
        <v>86</v>
      </c>
      <c r="B1503" s="327"/>
      <c r="C1503" s="335" t="e">
        <f>VLOOKUP(J1503,мандатка!$B:$N,3,FALSE)</f>
        <v>#N/A</v>
      </c>
      <c r="D1503" s="335"/>
      <c r="E1503" s="335"/>
      <c r="F1503" s="335"/>
      <c r="G1503" s="335"/>
      <c r="H1503" s="335"/>
      <c r="I1503" s="336"/>
      <c r="J1503">
        <v>330</v>
      </c>
    </row>
    <row r="1504" spans="1:9" ht="12.75">
      <c r="A1504" s="326" t="s">
        <v>92</v>
      </c>
      <c r="B1504" s="327"/>
      <c r="C1504" s="327"/>
      <c r="D1504" s="327"/>
      <c r="E1504" s="327"/>
      <c r="F1504" s="327"/>
      <c r="G1504" s="327"/>
      <c r="H1504" s="327"/>
      <c r="I1504" s="328"/>
    </row>
    <row r="1505" spans="1:9" ht="26.25">
      <c r="A1505" s="87" t="s">
        <v>1</v>
      </c>
      <c r="B1505" s="13" t="s">
        <v>12</v>
      </c>
      <c r="C1505" s="327" t="s">
        <v>4</v>
      </c>
      <c r="D1505" s="327"/>
      <c r="E1505" s="327"/>
      <c r="F1505" s="327"/>
      <c r="G1505" s="327"/>
      <c r="H1505" s="327"/>
      <c r="I1505" s="328"/>
    </row>
    <row r="1506" spans="1:9" ht="12.75">
      <c r="A1506" s="138">
        <v>1</v>
      </c>
      <c r="B1506" s="137"/>
      <c r="C1506" s="329"/>
      <c r="D1506" s="329"/>
      <c r="E1506" s="329"/>
      <c r="F1506" s="329"/>
      <c r="G1506" s="329"/>
      <c r="H1506" s="329"/>
      <c r="I1506" s="330"/>
    </row>
    <row r="1507" spans="1:9" ht="12.75">
      <c r="A1507" s="138">
        <v>2</v>
      </c>
      <c r="B1507" s="137"/>
      <c r="C1507" s="329"/>
      <c r="D1507" s="329"/>
      <c r="E1507" s="329"/>
      <c r="F1507" s="329"/>
      <c r="G1507" s="329"/>
      <c r="H1507" s="329"/>
      <c r="I1507" s="330"/>
    </row>
    <row r="1508" spans="1:9" ht="12.75">
      <c r="A1508" s="138">
        <v>3</v>
      </c>
      <c r="B1508" s="137"/>
      <c r="C1508" s="329"/>
      <c r="D1508" s="329"/>
      <c r="E1508" s="329"/>
      <c r="F1508" s="329"/>
      <c r="G1508" s="329"/>
      <c r="H1508" s="329"/>
      <c r="I1508" s="330"/>
    </row>
    <row r="1509" spans="1:9" ht="12.75">
      <c r="A1509" s="138">
        <v>4</v>
      </c>
      <c r="B1509" s="137"/>
      <c r="C1509" s="329"/>
      <c r="D1509" s="329"/>
      <c r="E1509" s="329"/>
      <c r="F1509" s="329"/>
      <c r="G1509" s="329"/>
      <c r="H1509" s="329"/>
      <c r="I1509" s="330"/>
    </row>
    <row r="1510" spans="1:9" ht="12.75">
      <c r="A1510" s="138">
        <v>5</v>
      </c>
      <c r="B1510" s="137"/>
      <c r="C1510" s="329"/>
      <c r="D1510" s="329"/>
      <c r="E1510" s="329"/>
      <c r="F1510" s="329"/>
      <c r="G1510" s="329"/>
      <c r="H1510" s="329"/>
      <c r="I1510" s="330"/>
    </row>
    <row r="1511" spans="1:9" ht="12.75">
      <c r="A1511" s="138">
        <v>6</v>
      </c>
      <c r="B1511" s="137"/>
      <c r="C1511" s="329"/>
      <c r="D1511" s="329"/>
      <c r="E1511" s="329"/>
      <c r="F1511" s="329"/>
      <c r="G1511" s="329"/>
      <c r="H1511" s="329"/>
      <c r="I1511" s="330"/>
    </row>
    <row r="1512" spans="1:9" ht="13.5" thickBot="1">
      <c r="A1512" s="331" t="s">
        <v>87</v>
      </c>
      <c r="B1512" s="332"/>
      <c r="C1512" s="332"/>
      <c r="D1512" s="86"/>
      <c r="E1512" s="86"/>
      <c r="F1512" s="332" t="e">
        <f>VLOOKUP(J1503,мандатка!$B:$N,8,FALSE)</f>
        <v>#N/A</v>
      </c>
      <c r="G1512" s="332"/>
      <c r="H1512" s="332"/>
      <c r="I1512" s="333"/>
    </row>
    <row r="1513" spans="1:9" ht="12.75">
      <c r="A1513" s="310" t="s">
        <v>85</v>
      </c>
      <c r="B1513" s="334"/>
      <c r="C1513" s="334"/>
      <c r="D1513" s="334"/>
      <c r="E1513" s="334"/>
      <c r="F1513" s="334"/>
      <c r="G1513" s="334"/>
      <c r="H1513" s="334"/>
      <c r="I1513" s="311"/>
    </row>
    <row r="1514" spans="1:10" ht="20.25">
      <c r="A1514" s="326" t="s">
        <v>86</v>
      </c>
      <c r="B1514" s="327"/>
      <c r="C1514" s="335" t="e">
        <f>VLOOKUP(J1514,мандатка!$B:$N,3,FALSE)</f>
        <v>#N/A</v>
      </c>
      <c r="D1514" s="335"/>
      <c r="E1514" s="335"/>
      <c r="F1514" s="335"/>
      <c r="G1514" s="335"/>
      <c r="H1514" s="335"/>
      <c r="I1514" s="336"/>
      <c r="J1514">
        <v>340</v>
      </c>
    </row>
    <row r="1515" spans="1:9" ht="12.75">
      <c r="A1515" s="326" t="s">
        <v>88</v>
      </c>
      <c r="B1515" s="327"/>
      <c r="C1515" s="327"/>
      <c r="D1515" s="327"/>
      <c r="E1515" s="327"/>
      <c r="F1515" s="327"/>
      <c r="G1515" s="327"/>
      <c r="H1515" s="327"/>
      <c r="I1515" s="328"/>
    </row>
    <row r="1516" spans="1:9" ht="26.25">
      <c r="A1516" s="138" t="s">
        <v>1</v>
      </c>
      <c r="B1516" s="137" t="s">
        <v>12</v>
      </c>
      <c r="C1516" s="329" t="s">
        <v>4</v>
      </c>
      <c r="D1516" s="329"/>
      <c r="E1516" s="329"/>
      <c r="F1516" s="329"/>
      <c r="G1516" s="329"/>
      <c r="H1516" s="329"/>
      <c r="I1516" s="330"/>
    </row>
    <row r="1517" spans="1:9" ht="12.75">
      <c r="A1517" s="138">
        <v>1</v>
      </c>
      <c r="B1517" s="137"/>
      <c r="C1517" s="329"/>
      <c r="D1517" s="329"/>
      <c r="E1517" s="329"/>
      <c r="F1517" s="329"/>
      <c r="G1517" s="329"/>
      <c r="H1517" s="329"/>
      <c r="I1517" s="330"/>
    </row>
    <row r="1518" spans="1:9" ht="12.75">
      <c r="A1518" s="138">
        <v>2</v>
      </c>
      <c r="B1518" s="137"/>
      <c r="C1518" s="329"/>
      <c r="D1518" s="329"/>
      <c r="E1518" s="329"/>
      <c r="F1518" s="329"/>
      <c r="G1518" s="329"/>
      <c r="H1518" s="329"/>
      <c r="I1518" s="330"/>
    </row>
    <row r="1519" spans="1:9" ht="12.75">
      <c r="A1519" s="138">
        <v>3</v>
      </c>
      <c r="B1519" s="137"/>
      <c r="C1519" s="329"/>
      <c r="D1519" s="329"/>
      <c r="E1519" s="329"/>
      <c r="F1519" s="329"/>
      <c r="G1519" s="329"/>
      <c r="H1519" s="329"/>
      <c r="I1519" s="330"/>
    </row>
    <row r="1520" spans="1:9" ht="12.75">
      <c r="A1520" s="138">
        <v>4</v>
      </c>
      <c r="B1520" s="137"/>
      <c r="C1520" s="329"/>
      <c r="D1520" s="329"/>
      <c r="E1520" s="329"/>
      <c r="F1520" s="329"/>
      <c r="G1520" s="329"/>
      <c r="H1520" s="329"/>
      <c r="I1520" s="330"/>
    </row>
    <row r="1521" spans="1:9" ht="12.75">
      <c r="A1521" s="138">
        <v>5</v>
      </c>
      <c r="B1521" s="137"/>
      <c r="C1521" s="329"/>
      <c r="D1521" s="329"/>
      <c r="E1521" s="329"/>
      <c r="F1521" s="329"/>
      <c r="G1521" s="329"/>
      <c r="H1521" s="329"/>
      <c r="I1521" s="330"/>
    </row>
    <row r="1522" spans="1:9" ht="12.75">
      <c r="A1522" s="138">
        <v>6</v>
      </c>
      <c r="B1522" s="137"/>
      <c r="C1522" s="329"/>
      <c r="D1522" s="329"/>
      <c r="E1522" s="329"/>
      <c r="F1522" s="329"/>
      <c r="G1522" s="329"/>
      <c r="H1522" s="329"/>
      <c r="I1522" s="330"/>
    </row>
    <row r="1523" spans="1:9" ht="12.75">
      <c r="A1523" s="138">
        <v>7</v>
      </c>
      <c r="B1523" s="137"/>
      <c r="C1523" s="329"/>
      <c r="D1523" s="329"/>
      <c r="E1523" s="329"/>
      <c r="F1523" s="329"/>
      <c r="G1523" s="329"/>
      <c r="H1523" s="329"/>
      <c r="I1523" s="330"/>
    </row>
    <row r="1524" spans="1:9" ht="12.75">
      <c r="A1524" s="138">
        <v>8</v>
      </c>
      <c r="B1524" s="137"/>
      <c r="C1524" s="329"/>
      <c r="D1524" s="329"/>
      <c r="E1524" s="329"/>
      <c r="F1524" s="329"/>
      <c r="G1524" s="329"/>
      <c r="H1524" s="329"/>
      <c r="I1524" s="330"/>
    </row>
    <row r="1525" spans="1:9" ht="13.5" thickBot="1">
      <c r="A1525" s="331" t="s">
        <v>87</v>
      </c>
      <c r="B1525" s="332"/>
      <c r="C1525" s="332"/>
      <c r="D1525" s="86"/>
      <c r="E1525" s="86"/>
      <c r="F1525" s="332" t="e">
        <f>VLOOKUP(J1514,мандатка!$B:$N,8,FALSE)</f>
        <v>#N/A</v>
      </c>
      <c r="G1525" s="332"/>
      <c r="H1525" s="332"/>
      <c r="I1525" s="333"/>
    </row>
    <row r="1526" spans="1:9" ht="13.5" thickBot="1">
      <c r="A1526" s="106"/>
      <c r="B1526" s="106"/>
      <c r="C1526" s="106"/>
      <c r="D1526" s="13"/>
      <c r="E1526" s="13"/>
      <c r="F1526" s="106"/>
      <c r="G1526" s="106"/>
      <c r="H1526" s="106"/>
      <c r="I1526" s="106"/>
    </row>
    <row r="1527" spans="1:9" ht="12.75">
      <c r="A1527" s="310" t="s">
        <v>85</v>
      </c>
      <c r="B1527" s="334"/>
      <c r="C1527" s="334"/>
      <c r="D1527" s="334"/>
      <c r="E1527" s="334"/>
      <c r="F1527" s="334"/>
      <c r="G1527" s="334"/>
      <c r="H1527" s="334"/>
      <c r="I1527" s="311"/>
    </row>
    <row r="1528" spans="1:10" ht="20.25">
      <c r="A1528" s="326" t="s">
        <v>86</v>
      </c>
      <c r="B1528" s="327"/>
      <c r="C1528" s="335" t="e">
        <f>VLOOKUP(J1528,мандатка!$B:$N,3,FALSE)</f>
        <v>#N/A</v>
      </c>
      <c r="D1528" s="335"/>
      <c r="E1528" s="335"/>
      <c r="F1528" s="335"/>
      <c r="G1528" s="335"/>
      <c r="H1528" s="335"/>
      <c r="I1528" s="336"/>
      <c r="J1528">
        <v>340</v>
      </c>
    </row>
    <row r="1529" spans="1:9" ht="12.75">
      <c r="A1529" s="326" t="s">
        <v>89</v>
      </c>
      <c r="B1529" s="327"/>
      <c r="C1529" s="327"/>
      <c r="D1529" s="327"/>
      <c r="E1529" s="327"/>
      <c r="F1529" s="327"/>
      <c r="G1529" s="327"/>
      <c r="H1529" s="327"/>
      <c r="I1529" s="328"/>
    </row>
    <row r="1530" spans="1:9" ht="26.25">
      <c r="A1530" s="138" t="s">
        <v>1</v>
      </c>
      <c r="B1530" s="137" t="s">
        <v>12</v>
      </c>
      <c r="C1530" s="329" t="s">
        <v>4</v>
      </c>
      <c r="D1530" s="329"/>
      <c r="E1530" s="329"/>
      <c r="F1530" s="329"/>
      <c r="G1530" s="329"/>
      <c r="H1530" s="329"/>
      <c r="I1530" s="330"/>
    </row>
    <row r="1531" spans="1:9" ht="12.75">
      <c r="A1531" s="138">
        <v>1</v>
      </c>
      <c r="B1531" s="137"/>
      <c r="C1531" s="329"/>
      <c r="D1531" s="329"/>
      <c r="E1531" s="329"/>
      <c r="F1531" s="329"/>
      <c r="G1531" s="329"/>
      <c r="H1531" s="329"/>
      <c r="I1531" s="330"/>
    </row>
    <row r="1532" spans="1:9" ht="12.75">
      <c r="A1532" s="138">
        <v>2</v>
      </c>
      <c r="B1532" s="137"/>
      <c r="C1532" s="329"/>
      <c r="D1532" s="329"/>
      <c r="E1532" s="329"/>
      <c r="F1532" s="329"/>
      <c r="G1532" s="329"/>
      <c r="H1532" s="329"/>
      <c r="I1532" s="330"/>
    </row>
    <row r="1533" spans="1:9" ht="12.75">
      <c r="A1533" s="138">
        <v>1</v>
      </c>
      <c r="B1533" s="137"/>
      <c r="C1533" s="329"/>
      <c r="D1533" s="329"/>
      <c r="E1533" s="329"/>
      <c r="F1533" s="329"/>
      <c r="G1533" s="329"/>
      <c r="H1533" s="329"/>
      <c r="I1533" s="330"/>
    </row>
    <row r="1534" spans="1:9" ht="12.75">
      <c r="A1534" s="138">
        <v>2</v>
      </c>
      <c r="B1534" s="137"/>
      <c r="C1534" s="329"/>
      <c r="D1534" s="329"/>
      <c r="E1534" s="329"/>
      <c r="F1534" s="329"/>
      <c r="G1534" s="329"/>
      <c r="H1534" s="329"/>
      <c r="I1534" s="330"/>
    </row>
    <row r="1535" spans="1:9" ht="12.75">
      <c r="A1535" s="138">
        <v>1</v>
      </c>
      <c r="B1535" s="137"/>
      <c r="C1535" s="329"/>
      <c r="D1535" s="329"/>
      <c r="E1535" s="329"/>
      <c r="F1535" s="329"/>
      <c r="G1535" s="329"/>
      <c r="H1535" s="329"/>
      <c r="I1535" s="330"/>
    </row>
    <row r="1536" spans="1:9" ht="12.75">
      <c r="A1536" s="138">
        <v>2</v>
      </c>
      <c r="B1536" s="137"/>
      <c r="C1536" s="329"/>
      <c r="D1536" s="329"/>
      <c r="E1536" s="329"/>
      <c r="F1536" s="329"/>
      <c r="G1536" s="329"/>
      <c r="H1536" s="329"/>
      <c r="I1536" s="330"/>
    </row>
    <row r="1537" spans="1:9" ht="12.75">
      <c r="A1537" s="138">
        <v>1</v>
      </c>
      <c r="B1537" s="137"/>
      <c r="C1537" s="329"/>
      <c r="D1537" s="329"/>
      <c r="E1537" s="329"/>
      <c r="F1537" s="329"/>
      <c r="G1537" s="329"/>
      <c r="H1537" s="329"/>
      <c r="I1537" s="330"/>
    </row>
    <row r="1538" spans="1:9" ht="12.75">
      <c r="A1538" s="138">
        <v>2</v>
      </c>
      <c r="B1538" s="137"/>
      <c r="C1538" s="329"/>
      <c r="D1538" s="329"/>
      <c r="E1538" s="329"/>
      <c r="F1538" s="329"/>
      <c r="G1538" s="329"/>
      <c r="H1538" s="329"/>
      <c r="I1538" s="330"/>
    </row>
    <row r="1539" spans="1:9" ht="13.5" thickBot="1">
      <c r="A1539" s="331" t="s">
        <v>87</v>
      </c>
      <c r="B1539" s="332"/>
      <c r="C1539" s="332"/>
      <c r="D1539" s="86"/>
      <c r="E1539" s="86"/>
      <c r="F1539" s="332" t="e">
        <f>VLOOKUP(J1528,мандатка!$B:$N,8,FALSE)</f>
        <v>#N/A</v>
      </c>
      <c r="G1539" s="332"/>
      <c r="H1539" s="332"/>
      <c r="I1539" s="333"/>
    </row>
    <row r="1540" spans="1:9" ht="13.5" thickBot="1">
      <c r="A1540" s="106"/>
      <c r="B1540" s="106"/>
      <c r="C1540" s="106"/>
      <c r="D1540" s="13"/>
      <c r="E1540" s="13"/>
      <c r="F1540" s="106"/>
      <c r="G1540" s="106"/>
      <c r="H1540" s="106"/>
      <c r="I1540" s="106"/>
    </row>
    <row r="1541" spans="1:9" ht="12.75">
      <c r="A1541" s="310" t="s">
        <v>85</v>
      </c>
      <c r="B1541" s="334"/>
      <c r="C1541" s="334"/>
      <c r="D1541" s="334"/>
      <c r="E1541" s="334"/>
      <c r="F1541" s="334"/>
      <c r="G1541" s="334"/>
      <c r="H1541" s="334"/>
      <c r="I1541" s="311"/>
    </row>
    <row r="1542" spans="1:10" ht="20.25">
      <c r="A1542" s="326" t="s">
        <v>86</v>
      </c>
      <c r="B1542" s="327"/>
      <c r="C1542" s="335" t="e">
        <f>VLOOKUP(J1542,мандатка!$B:$N,3,FALSE)</f>
        <v>#N/A</v>
      </c>
      <c r="D1542" s="335"/>
      <c r="E1542" s="335"/>
      <c r="F1542" s="335"/>
      <c r="G1542" s="335"/>
      <c r="H1542" s="335"/>
      <c r="I1542" s="336"/>
      <c r="J1542">
        <v>340</v>
      </c>
    </row>
    <row r="1543" spans="1:9" ht="12.75">
      <c r="A1543" s="326" t="s">
        <v>90</v>
      </c>
      <c r="B1543" s="327"/>
      <c r="C1543" s="327"/>
      <c r="D1543" s="327"/>
      <c r="E1543" s="327"/>
      <c r="F1543" s="327"/>
      <c r="G1543" s="327"/>
      <c r="H1543" s="327"/>
      <c r="I1543" s="328"/>
    </row>
    <row r="1544" spans="1:9" ht="26.25">
      <c r="A1544" s="138" t="s">
        <v>1</v>
      </c>
      <c r="B1544" s="137" t="s">
        <v>12</v>
      </c>
      <c r="C1544" s="329" t="s">
        <v>4</v>
      </c>
      <c r="D1544" s="329"/>
      <c r="E1544" s="329"/>
      <c r="F1544" s="329"/>
      <c r="G1544" s="329"/>
      <c r="H1544" s="329"/>
      <c r="I1544" s="330"/>
    </row>
    <row r="1545" spans="1:9" ht="12.75">
      <c r="A1545" s="138">
        <v>1</v>
      </c>
      <c r="B1545" s="137"/>
      <c r="C1545" s="329"/>
      <c r="D1545" s="329"/>
      <c r="E1545" s="329"/>
      <c r="F1545" s="329"/>
      <c r="G1545" s="329"/>
      <c r="H1545" s="329"/>
      <c r="I1545" s="330"/>
    </row>
    <row r="1546" spans="1:9" ht="12.75">
      <c r="A1546" s="138">
        <v>2</v>
      </c>
      <c r="B1546" s="137"/>
      <c r="C1546" s="329"/>
      <c r="D1546" s="329"/>
      <c r="E1546" s="329"/>
      <c r="F1546" s="329"/>
      <c r="G1546" s="329"/>
      <c r="H1546" s="329"/>
      <c r="I1546" s="330"/>
    </row>
    <row r="1547" spans="1:9" ht="12.75">
      <c r="A1547" s="138">
        <v>3</v>
      </c>
      <c r="B1547" s="137"/>
      <c r="C1547" s="329"/>
      <c r="D1547" s="329"/>
      <c r="E1547" s="329"/>
      <c r="F1547" s="329"/>
      <c r="G1547" s="329"/>
      <c r="H1547" s="329"/>
      <c r="I1547" s="330"/>
    </row>
    <row r="1548" spans="1:9" ht="12.75">
      <c r="A1548" s="138">
        <v>4</v>
      </c>
      <c r="B1548" s="137"/>
      <c r="C1548" s="329"/>
      <c r="D1548" s="329"/>
      <c r="E1548" s="329"/>
      <c r="F1548" s="329"/>
      <c r="G1548" s="329"/>
      <c r="H1548" s="329"/>
      <c r="I1548" s="330"/>
    </row>
    <row r="1549" spans="1:9" ht="12.75">
      <c r="A1549" s="138">
        <v>5</v>
      </c>
      <c r="B1549" s="137"/>
      <c r="C1549" s="329"/>
      <c r="D1549" s="329"/>
      <c r="E1549" s="329"/>
      <c r="F1549" s="329"/>
      <c r="G1549" s="329"/>
      <c r="H1549" s="329"/>
      <c r="I1549" s="330"/>
    </row>
    <row r="1550" spans="1:9" ht="12.75">
      <c r="A1550" s="138">
        <v>6</v>
      </c>
      <c r="B1550" s="137"/>
      <c r="C1550" s="329"/>
      <c r="D1550" s="329"/>
      <c r="E1550" s="329"/>
      <c r="F1550" s="329"/>
      <c r="G1550" s="329"/>
      <c r="H1550" s="329"/>
      <c r="I1550" s="330"/>
    </row>
    <row r="1551" spans="1:9" ht="13.5" thickBot="1">
      <c r="A1551" s="331" t="s">
        <v>87</v>
      </c>
      <c r="B1551" s="332"/>
      <c r="C1551" s="332"/>
      <c r="D1551" s="86"/>
      <c r="E1551" s="86"/>
      <c r="F1551" s="332" t="e">
        <f>VLOOKUP(J1542,мандатка!$B:$N,8,FALSE)</f>
        <v>#N/A</v>
      </c>
      <c r="G1551" s="332"/>
      <c r="H1551" s="332"/>
      <c r="I1551" s="333"/>
    </row>
    <row r="1552" spans="1:9" ht="13.5" thickBot="1">
      <c r="A1552" s="106"/>
      <c r="B1552" s="106"/>
      <c r="C1552" s="106"/>
      <c r="D1552" s="13"/>
      <c r="E1552" s="13"/>
      <c r="F1552" s="106"/>
      <c r="G1552" s="106"/>
      <c r="H1552" s="106"/>
      <c r="I1552" s="106"/>
    </row>
    <row r="1553" spans="1:9" ht="12.75">
      <c r="A1553" s="310" t="s">
        <v>85</v>
      </c>
      <c r="B1553" s="334"/>
      <c r="C1553" s="334"/>
      <c r="D1553" s="334"/>
      <c r="E1553" s="334"/>
      <c r="F1553" s="334"/>
      <c r="G1553" s="334"/>
      <c r="H1553" s="334"/>
      <c r="I1553" s="311"/>
    </row>
    <row r="1554" spans="1:10" ht="20.25">
      <c r="A1554" s="326" t="s">
        <v>86</v>
      </c>
      <c r="B1554" s="327"/>
      <c r="C1554" s="335" t="e">
        <f>VLOOKUP(J1554,мандатка!$B:$N,3,FALSE)</f>
        <v>#N/A</v>
      </c>
      <c r="D1554" s="335"/>
      <c r="E1554" s="335"/>
      <c r="F1554" s="335"/>
      <c r="G1554" s="335"/>
      <c r="H1554" s="335"/>
      <c r="I1554" s="336"/>
      <c r="J1554">
        <v>340</v>
      </c>
    </row>
    <row r="1555" spans="1:9" ht="12.75">
      <c r="A1555" s="326" t="s">
        <v>91</v>
      </c>
      <c r="B1555" s="327"/>
      <c r="C1555" s="327"/>
      <c r="D1555" s="327"/>
      <c r="E1555" s="327"/>
      <c r="F1555" s="327"/>
      <c r="G1555" s="327"/>
      <c r="H1555" s="327"/>
      <c r="I1555" s="328"/>
    </row>
    <row r="1556" spans="1:9" ht="26.25">
      <c r="A1556" s="138" t="s">
        <v>1</v>
      </c>
      <c r="B1556" s="137" t="s">
        <v>12</v>
      </c>
      <c r="C1556" s="329" t="s">
        <v>4</v>
      </c>
      <c r="D1556" s="329"/>
      <c r="E1556" s="329"/>
      <c r="F1556" s="329"/>
      <c r="G1556" s="329"/>
      <c r="H1556" s="329"/>
      <c r="I1556" s="330"/>
    </row>
    <row r="1557" spans="1:9" ht="12.75">
      <c r="A1557" s="138">
        <v>1</v>
      </c>
      <c r="B1557" s="137"/>
      <c r="C1557" s="329"/>
      <c r="D1557" s="329"/>
      <c r="E1557" s="329"/>
      <c r="F1557" s="329"/>
      <c r="G1557" s="329"/>
      <c r="H1557" s="329"/>
      <c r="I1557" s="330"/>
    </row>
    <row r="1558" spans="1:9" ht="12.75">
      <c r="A1558" s="138">
        <v>2</v>
      </c>
      <c r="B1558" s="137"/>
      <c r="C1558" s="329"/>
      <c r="D1558" s="329"/>
      <c r="E1558" s="329"/>
      <c r="F1558" s="329"/>
      <c r="G1558" s="329"/>
      <c r="H1558" s="329"/>
      <c r="I1558" s="330"/>
    </row>
    <row r="1559" spans="1:9" ht="12.75">
      <c r="A1559" s="138">
        <v>3</v>
      </c>
      <c r="B1559" s="137"/>
      <c r="C1559" s="329"/>
      <c r="D1559" s="329"/>
      <c r="E1559" s="329"/>
      <c r="F1559" s="329"/>
      <c r="G1559" s="329"/>
      <c r="H1559" s="329"/>
      <c r="I1559" s="330"/>
    </row>
    <row r="1560" spans="1:9" ht="12.75">
      <c r="A1560" s="138">
        <v>4</v>
      </c>
      <c r="B1560" s="137"/>
      <c r="C1560" s="329"/>
      <c r="D1560" s="329"/>
      <c r="E1560" s="329"/>
      <c r="F1560" s="329"/>
      <c r="G1560" s="329"/>
      <c r="H1560" s="329"/>
      <c r="I1560" s="330"/>
    </row>
    <row r="1561" spans="1:9" ht="12.75">
      <c r="A1561" s="138">
        <v>5</v>
      </c>
      <c r="B1561" s="137"/>
      <c r="C1561" s="329"/>
      <c r="D1561" s="329"/>
      <c r="E1561" s="329"/>
      <c r="F1561" s="329"/>
      <c r="G1561" s="329"/>
      <c r="H1561" s="329"/>
      <c r="I1561" s="330"/>
    </row>
    <row r="1562" spans="1:9" ht="12.75">
      <c r="A1562" s="138">
        <v>6</v>
      </c>
      <c r="B1562" s="137"/>
      <c r="C1562" s="329"/>
      <c r="D1562" s="329"/>
      <c r="E1562" s="329"/>
      <c r="F1562" s="329"/>
      <c r="G1562" s="329"/>
      <c r="H1562" s="329"/>
      <c r="I1562" s="330"/>
    </row>
    <row r="1563" spans="1:9" ht="13.5" thickBot="1">
      <c r="A1563" s="331" t="s">
        <v>87</v>
      </c>
      <c r="B1563" s="332"/>
      <c r="C1563" s="332"/>
      <c r="D1563" s="86"/>
      <c r="E1563" s="86"/>
      <c r="F1563" s="332" t="e">
        <f>VLOOKUP(J1554,мандатка!$B:$N,8,FALSE)</f>
        <v>#N/A</v>
      </c>
      <c r="G1563" s="332"/>
      <c r="H1563" s="332"/>
      <c r="I1563" s="333"/>
    </row>
    <row r="1564" spans="1:9" ht="13.5" thickBot="1">
      <c r="A1564" s="106"/>
      <c r="B1564" s="106"/>
      <c r="C1564" s="106"/>
      <c r="D1564" s="13"/>
      <c r="E1564" s="13"/>
      <c r="F1564" s="106"/>
      <c r="G1564" s="106"/>
      <c r="H1564" s="106"/>
      <c r="I1564" s="106"/>
    </row>
    <row r="1565" spans="1:9" ht="12.75">
      <c r="A1565" s="310" t="s">
        <v>85</v>
      </c>
      <c r="B1565" s="334"/>
      <c r="C1565" s="334"/>
      <c r="D1565" s="334"/>
      <c r="E1565" s="334"/>
      <c r="F1565" s="334"/>
      <c r="G1565" s="334"/>
      <c r="H1565" s="334"/>
      <c r="I1565" s="311"/>
    </row>
    <row r="1566" spans="1:10" ht="20.25">
      <c r="A1566" s="326" t="s">
        <v>86</v>
      </c>
      <c r="B1566" s="327"/>
      <c r="C1566" s="335" t="e">
        <f>VLOOKUP(J1566,мандатка!$B:$N,3,FALSE)</f>
        <v>#N/A</v>
      </c>
      <c r="D1566" s="335"/>
      <c r="E1566" s="335"/>
      <c r="F1566" s="335"/>
      <c r="G1566" s="335"/>
      <c r="H1566" s="335"/>
      <c r="I1566" s="336"/>
      <c r="J1566">
        <v>340</v>
      </c>
    </row>
    <row r="1567" spans="1:9" ht="12.75">
      <c r="A1567" s="326" t="s">
        <v>92</v>
      </c>
      <c r="B1567" s="327"/>
      <c r="C1567" s="327"/>
      <c r="D1567" s="327"/>
      <c r="E1567" s="327"/>
      <c r="F1567" s="327"/>
      <c r="G1567" s="327"/>
      <c r="H1567" s="327"/>
      <c r="I1567" s="328"/>
    </row>
    <row r="1568" spans="1:9" ht="26.25">
      <c r="A1568" s="87" t="s">
        <v>1</v>
      </c>
      <c r="B1568" s="13" t="s">
        <v>12</v>
      </c>
      <c r="C1568" s="327" t="s">
        <v>4</v>
      </c>
      <c r="D1568" s="327"/>
      <c r="E1568" s="327"/>
      <c r="F1568" s="327"/>
      <c r="G1568" s="327"/>
      <c r="H1568" s="327"/>
      <c r="I1568" s="328"/>
    </row>
    <row r="1569" spans="1:9" ht="12.75">
      <c r="A1569" s="138">
        <v>1</v>
      </c>
      <c r="B1569" s="137"/>
      <c r="C1569" s="329"/>
      <c r="D1569" s="329"/>
      <c r="E1569" s="329"/>
      <c r="F1569" s="329"/>
      <c r="G1569" s="329"/>
      <c r="H1569" s="329"/>
      <c r="I1569" s="330"/>
    </row>
    <row r="1570" spans="1:9" ht="12.75">
      <c r="A1570" s="138">
        <v>2</v>
      </c>
      <c r="B1570" s="137"/>
      <c r="C1570" s="329"/>
      <c r="D1570" s="329"/>
      <c r="E1570" s="329"/>
      <c r="F1570" s="329"/>
      <c r="G1570" s="329"/>
      <c r="H1570" s="329"/>
      <c r="I1570" s="330"/>
    </row>
    <row r="1571" spans="1:9" ht="12.75">
      <c r="A1571" s="138">
        <v>3</v>
      </c>
      <c r="B1571" s="137"/>
      <c r="C1571" s="329"/>
      <c r="D1571" s="329"/>
      <c r="E1571" s="329"/>
      <c r="F1571" s="329"/>
      <c r="G1571" s="329"/>
      <c r="H1571" s="329"/>
      <c r="I1571" s="330"/>
    </row>
    <row r="1572" spans="1:9" ht="12.75">
      <c r="A1572" s="138">
        <v>4</v>
      </c>
      <c r="B1572" s="137"/>
      <c r="C1572" s="329"/>
      <c r="D1572" s="329"/>
      <c r="E1572" s="329"/>
      <c r="F1572" s="329"/>
      <c r="G1572" s="329"/>
      <c r="H1572" s="329"/>
      <c r="I1572" s="330"/>
    </row>
    <row r="1573" spans="1:9" ht="12.75">
      <c r="A1573" s="138">
        <v>5</v>
      </c>
      <c r="B1573" s="137"/>
      <c r="C1573" s="329"/>
      <c r="D1573" s="329"/>
      <c r="E1573" s="329"/>
      <c r="F1573" s="329"/>
      <c r="G1573" s="329"/>
      <c r="H1573" s="329"/>
      <c r="I1573" s="330"/>
    </row>
    <row r="1574" spans="1:9" ht="12.75">
      <c r="A1574" s="138">
        <v>6</v>
      </c>
      <c r="B1574" s="137"/>
      <c r="C1574" s="329"/>
      <c r="D1574" s="329"/>
      <c r="E1574" s="329"/>
      <c r="F1574" s="329"/>
      <c r="G1574" s="329"/>
      <c r="H1574" s="329"/>
      <c r="I1574" s="330"/>
    </row>
    <row r="1575" spans="1:9" ht="13.5" thickBot="1">
      <c r="A1575" s="331" t="s">
        <v>87</v>
      </c>
      <c r="B1575" s="332"/>
      <c r="C1575" s="332"/>
      <c r="D1575" s="86"/>
      <c r="E1575" s="86"/>
      <c r="F1575" s="332" t="e">
        <f>VLOOKUP(J1566,мандатка!$B:$N,8,FALSE)</f>
        <v>#N/A</v>
      </c>
      <c r="G1575" s="332"/>
      <c r="H1575" s="332"/>
      <c r="I1575" s="333"/>
    </row>
    <row r="1576" spans="1:9" ht="12.75">
      <c r="A1576" s="310" t="s">
        <v>85</v>
      </c>
      <c r="B1576" s="334"/>
      <c r="C1576" s="334"/>
      <c r="D1576" s="334"/>
      <c r="E1576" s="334"/>
      <c r="F1576" s="334"/>
      <c r="G1576" s="334"/>
      <c r="H1576" s="334"/>
      <c r="I1576" s="311"/>
    </row>
    <row r="1577" spans="1:10" ht="20.25">
      <c r="A1577" s="326" t="s">
        <v>86</v>
      </c>
      <c r="B1577" s="327"/>
      <c r="C1577" s="335" t="e">
        <f>VLOOKUP(J1577,мандатка!$B:$N,3,FALSE)</f>
        <v>#N/A</v>
      </c>
      <c r="D1577" s="335"/>
      <c r="E1577" s="335"/>
      <c r="F1577" s="335"/>
      <c r="G1577" s="335"/>
      <c r="H1577" s="335"/>
      <c r="I1577" s="336"/>
      <c r="J1577">
        <v>350</v>
      </c>
    </row>
    <row r="1578" spans="1:9" ht="12.75">
      <c r="A1578" s="326" t="s">
        <v>88</v>
      </c>
      <c r="B1578" s="327"/>
      <c r="C1578" s="327"/>
      <c r="D1578" s="327"/>
      <c r="E1578" s="327"/>
      <c r="F1578" s="327"/>
      <c r="G1578" s="327"/>
      <c r="H1578" s="327"/>
      <c r="I1578" s="328"/>
    </row>
    <row r="1579" spans="1:9" ht="26.25">
      <c r="A1579" s="138" t="s">
        <v>1</v>
      </c>
      <c r="B1579" s="137" t="s">
        <v>12</v>
      </c>
      <c r="C1579" s="329" t="s">
        <v>4</v>
      </c>
      <c r="D1579" s="329"/>
      <c r="E1579" s="329"/>
      <c r="F1579" s="329"/>
      <c r="G1579" s="329"/>
      <c r="H1579" s="329"/>
      <c r="I1579" s="330"/>
    </row>
    <row r="1580" spans="1:9" ht="12.75">
      <c r="A1580" s="138">
        <v>1</v>
      </c>
      <c r="B1580" s="137"/>
      <c r="C1580" s="329"/>
      <c r="D1580" s="329"/>
      <c r="E1580" s="329"/>
      <c r="F1580" s="329"/>
      <c r="G1580" s="329"/>
      <c r="H1580" s="329"/>
      <c r="I1580" s="330"/>
    </row>
    <row r="1581" spans="1:9" ht="12.75">
      <c r="A1581" s="138">
        <v>2</v>
      </c>
      <c r="B1581" s="137"/>
      <c r="C1581" s="329"/>
      <c r="D1581" s="329"/>
      <c r="E1581" s="329"/>
      <c r="F1581" s="329"/>
      <c r="G1581" s="329"/>
      <c r="H1581" s="329"/>
      <c r="I1581" s="330"/>
    </row>
    <row r="1582" spans="1:9" ht="12.75">
      <c r="A1582" s="138">
        <v>3</v>
      </c>
      <c r="B1582" s="137"/>
      <c r="C1582" s="329"/>
      <c r="D1582" s="329"/>
      <c r="E1582" s="329"/>
      <c r="F1582" s="329"/>
      <c r="G1582" s="329"/>
      <c r="H1582" s="329"/>
      <c r="I1582" s="330"/>
    </row>
    <row r="1583" spans="1:9" ht="12.75">
      <c r="A1583" s="138">
        <v>4</v>
      </c>
      <c r="B1583" s="137"/>
      <c r="C1583" s="329"/>
      <c r="D1583" s="329"/>
      <c r="E1583" s="329"/>
      <c r="F1583" s="329"/>
      <c r="G1583" s="329"/>
      <c r="H1583" s="329"/>
      <c r="I1583" s="330"/>
    </row>
    <row r="1584" spans="1:9" ht="12.75">
      <c r="A1584" s="138">
        <v>5</v>
      </c>
      <c r="B1584" s="137"/>
      <c r="C1584" s="329"/>
      <c r="D1584" s="329"/>
      <c r="E1584" s="329"/>
      <c r="F1584" s="329"/>
      <c r="G1584" s="329"/>
      <c r="H1584" s="329"/>
      <c r="I1584" s="330"/>
    </row>
    <row r="1585" spans="1:9" ht="12.75">
      <c r="A1585" s="138">
        <v>6</v>
      </c>
      <c r="B1585" s="137"/>
      <c r="C1585" s="329"/>
      <c r="D1585" s="329"/>
      <c r="E1585" s="329"/>
      <c r="F1585" s="329"/>
      <c r="G1585" s="329"/>
      <c r="H1585" s="329"/>
      <c r="I1585" s="330"/>
    </row>
    <row r="1586" spans="1:9" ht="12.75">
      <c r="A1586" s="138">
        <v>7</v>
      </c>
      <c r="B1586" s="137"/>
      <c r="C1586" s="329"/>
      <c r="D1586" s="329"/>
      <c r="E1586" s="329"/>
      <c r="F1586" s="329"/>
      <c r="G1586" s="329"/>
      <c r="H1586" s="329"/>
      <c r="I1586" s="330"/>
    </row>
    <row r="1587" spans="1:9" ht="12.75">
      <c r="A1587" s="138">
        <v>8</v>
      </c>
      <c r="B1587" s="137"/>
      <c r="C1587" s="329"/>
      <c r="D1587" s="329"/>
      <c r="E1587" s="329"/>
      <c r="F1587" s="329"/>
      <c r="G1587" s="329"/>
      <c r="H1587" s="329"/>
      <c r="I1587" s="330"/>
    </row>
    <row r="1588" spans="1:9" ht="13.5" thickBot="1">
      <c r="A1588" s="331" t="s">
        <v>87</v>
      </c>
      <c r="B1588" s="332"/>
      <c r="C1588" s="332"/>
      <c r="D1588" s="86"/>
      <c r="E1588" s="86"/>
      <c r="F1588" s="332" t="e">
        <f>VLOOKUP(J1577,мандатка!$B:$N,8,FALSE)</f>
        <v>#N/A</v>
      </c>
      <c r="G1588" s="332"/>
      <c r="H1588" s="332"/>
      <c r="I1588" s="333"/>
    </row>
    <row r="1589" spans="1:9" ht="13.5" thickBot="1">
      <c r="A1589" s="106"/>
      <c r="B1589" s="106"/>
      <c r="C1589" s="106"/>
      <c r="D1589" s="13"/>
      <c r="E1589" s="13"/>
      <c r="F1589" s="106"/>
      <c r="G1589" s="106"/>
      <c r="H1589" s="106"/>
      <c r="I1589" s="106"/>
    </row>
    <row r="1590" spans="1:9" ht="12.75">
      <c r="A1590" s="310" t="s">
        <v>85</v>
      </c>
      <c r="B1590" s="334"/>
      <c r="C1590" s="334"/>
      <c r="D1590" s="334"/>
      <c r="E1590" s="334"/>
      <c r="F1590" s="334"/>
      <c r="G1590" s="334"/>
      <c r="H1590" s="334"/>
      <c r="I1590" s="311"/>
    </row>
    <row r="1591" spans="1:10" ht="20.25">
      <c r="A1591" s="326" t="s">
        <v>86</v>
      </c>
      <c r="B1591" s="327"/>
      <c r="C1591" s="335" t="e">
        <f>VLOOKUP(J1591,мандатка!$B:$N,3,FALSE)</f>
        <v>#N/A</v>
      </c>
      <c r="D1591" s="335"/>
      <c r="E1591" s="335"/>
      <c r="F1591" s="335"/>
      <c r="G1591" s="335"/>
      <c r="H1591" s="335"/>
      <c r="I1591" s="336"/>
      <c r="J1591">
        <v>350</v>
      </c>
    </row>
    <row r="1592" spans="1:9" ht="12.75">
      <c r="A1592" s="326" t="s">
        <v>89</v>
      </c>
      <c r="B1592" s="327"/>
      <c r="C1592" s="327"/>
      <c r="D1592" s="327"/>
      <c r="E1592" s="327"/>
      <c r="F1592" s="327"/>
      <c r="G1592" s="327"/>
      <c r="H1592" s="327"/>
      <c r="I1592" s="328"/>
    </row>
    <row r="1593" spans="1:9" ht="26.25">
      <c r="A1593" s="138" t="s">
        <v>1</v>
      </c>
      <c r="B1593" s="137" t="s">
        <v>12</v>
      </c>
      <c r="C1593" s="329" t="s">
        <v>4</v>
      </c>
      <c r="D1593" s="329"/>
      <c r="E1593" s="329"/>
      <c r="F1593" s="329"/>
      <c r="G1593" s="329"/>
      <c r="H1593" s="329"/>
      <c r="I1593" s="330"/>
    </row>
    <row r="1594" spans="1:9" ht="12.75">
      <c r="A1594" s="138">
        <v>1</v>
      </c>
      <c r="B1594" s="137"/>
      <c r="C1594" s="329"/>
      <c r="D1594" s="329"/>
      <c r="E1594" s="329"/>
      <c r="F1594" s="329"/>
      <c r="G1594" s="329"/>
      <c r="H1594" s="329"/>
      <c r="I1594" s="330"/>
    </row>
    <row r="1595" spans="1:9" ht="12.75">
      <c r="A1595" s="138">
        <v>2</v>
      </c>
      <c r="B1595" s="137"/>
      <c r="C1595" s="329"/>
      <c r="D1595" s="329"/>
      <c r="E1595" s="329"/>
      <c r="F1595" s="329"/>
      <c r="G1595" s="329"/>
      <c r="H1595" s="329"/>
      <c r="I1595" s="330"/>
    </row>
    <row r="1596" spans="1:9" ht="12.75">
      <c r="A1596" s="138">
        <v>1</v>
      </c>
      <c r="B1596" s="137"/>
      <c r="C1596" s="329"/>
      <c r="D1596" s="329"/>
      <c r="E1596" s="329"/>
      <c r="F1596" s="329"/>
      <c r="G1596" s="329"/>
      <c r="H1596" s="329"/>
      <c r="I1596" s="330"/>
    </row>
    <row r="1597" spans="1:9" ht="12.75">
      <c r="A1597" s="138">
        <v>2</v>
      </c>
      <c r="B1597" s="137"/>
      <c r="C1597" s="329"/>
      <c r="D1597" s="329"/>
      <c r="E1597" s="329"/>
      <c r="F1597" s="329"/>
      <c r="G1597" s="329"/>
      <c r="H1597" s="329"/>
      <c r="I1597" s="330"/>
    </row>
    <row r="1598" spans="1:9" ht="12.75">
      <c r="A1598" s="138">
        <v>1</v>
      </c>
      <c r="B1598" s="137"/>
      <c r="C1598" s="329"/>
      <c r="D1598" s="329"/>
      <c r="E1598" s="329"/>
      <c r="F1598" s="329"/>
      <c r="G1598" s="329"/>
      <c r="H1598" s="329"/>
      <c r="I1598" s="330"/>
    </row>
    <row r="1599" spans="1:9" ht="12.75">
      <c r="A1599" s="138">
        <v>2</v>
      </c>
      <c r="B1599" s="137"/>
      <c r="C1599" s="329"/>
      <c r="D1599" s="329"/>
      <c r="E1599" s="329"/>
      <c r="F1599" s="329"/>
      <c r="G1599" s="329"/>
      <c r="H1599" s="329"/>
      <c r="I1599" s="330"/>
    </row>
    <row r="1600" spans="1:9" ht="12.75">
      <c r="A1600" s="138">
        <v>1</v>
      </c>
      <c r="B1600" s="137"/>
      <c r="C1600" s="329"/>
      <c r="D1600" s="329"/>
      <c r="E1600" s="329"/>
      <c r="F1600" s="329"/>
      <c r="G1600" s="329"/>
      <c r="H1600" s="329"/>
      <c r="I1600" s="330"/>
    </row>
    <row r="1601" spans="1:9" ht="12.75">
      <c r="A1601" s="138">
        <v>2</v>
      </c>
      <c r="B1601" s="137"/>
      <c r="C1601" s="329"/>
      <c r="D1601" s="329"/>
      <c r="E1601" s="329"/>
      <c r="F1601" s="329"/>
      <c r="G1601" s="329"/>
      <c r="H1601" s="329"/>
      <c r="I1601" s="330"/>
    </row>
    <row r="1602" spans="1:9" ht="13.5" thickBot="1">
      <c r="A1602" s="331" t="s">
        <v>87</v>
      </c>
      <c r="B1602" s="332"/>
      <c r="C1602" s="332"/>
      <c r="D1602" s="86"/>
      <c r="E1602" s="86"/>
      <c r="F1602" s="332" t="e">
        <f>VLOOKUP(J1591,мандатка!$B:$N,8,FALSE)</f>
        <v>#N/A</v>
      </c>
      <c r="G1602" s="332"/>
      <c r="H1602" s="332"/>
      <c r="I1602" s="333"/>
    </row>
    <row r="1603" spans="1:9" ht="13.5" thickBot="1">
      <c r="A1603" s="106"/>
      <c r="B1603" s="106"/>
      <c r="C1603" s="106"/>
      <c r="D1603" s="13"/>
      <c r="E1603" s="13"/>
      <c r="F1603" s="106"/>
      <c r="G1603" s="106"/>
      <c r="H1603" s="106"/>
      <c r="I1603" s="106"/>
    </row>
    <row r="1604" spans="1:9" ht="12.75">
      <c r="A1604" s="310" t="s">
        <v>85</v>
      </c>
      <c r="B1604" s="334"/>
      <c r="C1604" s="334"/>
      <c r="D1604" s="334"/>
      <c r="E1604" s="334"/>
      <c r="F1604" s="334"/>
      <c r="G1604" s="334"/>
      <c r="H1604" s="334"/>
      <c r="I1604" s="311"/>
    </row>
    <row r="1605" spans="1:10" ht="20.25">
      <c r="A1605" s="326" t="s">
        <v>86</v>
      </c>
      <c r="B1605" s="327"/>
      <c r="C1605" s="335" t="e">
        <f>VLOOKUP(J1605,мандатка!$B:$N,3,FALSE)</f>
        <v>#N/A</v>
      </c>
      <c r="D1605" s="335"/>
      <c r="E1605" s="335"/>
      <c r="F1605" s="335"/>
      <c r="G1605" s="335"/>
      <c r="H1605" s="335"/>
      <c r="I1605" s="336"/>
      <c r="J1605">
        <v>350</v>
      </c>
    </row>
    <row r="1606" spans="1:9" ht="12.75">
      <c r="A1606" s="326" t="s">
        <v>90</v>
      </c>
      <c r="B1606" s="327"/>
      <c r="C1606" s="327"/>
      <c r="D1606" s="327"/>
      <c r="E1606" s="327"/>
      <c r="F1606" s="327"/>
      <c r="G1606" s="327"/>
      <c r="H1606" s="327"/>
      <c r="I1606" s="328"/>
    </row>
    <row r="1607" spans="1:9" ht="26.25">
      <c r="A1607" s="138" t="s">
        <v>1</v>
      </c>
      <c r="B1607" s="137" t="s">
        <v>12</v>
      </c>
      <c r="C1607" s="329" t="s">
        <v>4</v>
      </c>
      <c r="D1607" s="329"/>
      <c r="E1607" s="329"/>
      <c r="F1607" s="329"/>
      <c r="G1607" s="329"/>
      <c r="H1607" s="329"/>
      <c r="I1607" s="330"/>
    </row>
    <row r="1608" spans="1:9" ht="12.75">
      <c r="A1608" s="138">
        <v>1</v>
      </c>
      <c r="B1608" s="137"/>
      <c r="C1608" s="329"/>
      <c r="D1608" s="329"/>
      <c r="E1608" s="329"/>
      <c r="F1608" s="329"/>
      <c r="G1608" s="329"/>
      <c r="H1608" s="329"/>
      <c r="I1608" s="330"/>
    </row>
    <row r="1609" spans="1:9" ht="12.75">
      <c r="A1609" s="138">
        <v>2</v>
      </c>
      <c r="B1609" s="137"/>
      <c r="C1609" s="329"/>
      <c r="D1609" s="329"/>
      <c r="E1609" s="329"/>
      <c r="F1609" s="329"/>
      <c r="G1609" s="329"/>
      <c r="H1609" s="329"/>
      <c r="I1609" s="330"/>
    </row>
    <row r="1610" spans="1:9" ht="12.75">
      <c r="A1610" s="138">
        <v>3</v>
      </c>
      <c r="B1610" s="137"/>
      <c r="C1610" s="329"/>
      <c r="D1610" s="329"/>
      <c r="E1610" s="329"/>
      <c r="F1610" s="329"/>
      <c r="G1610" s="329"/>
      <c r="H1610" s="329"/>
      <c r="I1610" s="330"/>
    </row>
    <row r="1611" spans="1:9" ht="12.75">
      <c r="A1611" s="138">
        <v>4</v>
      </c>
      <c r="B1611" s="137"/>
      <c r="C1611" s="329"/>
      <c r="D1611" s="329"/>
      <c r="E1611" s="329"/>
      <c r="F1611" s="329"/>
      <c r="G1611" s="329"/>
      <c r="H1611" s="329"/>
      <c r="I1611" s="330"/>
    </row>
    <row r="1612" spans="1:9" ht="12.75">
      <c r="A1612" s="138">
        <v>5</v>
      </c>
      <c r="B1612" s="137"/>
      <c r="C1612" s="329"/>
      <c r="D1612" s="329"/>
      <c r="E1612" s="329"/>
      <c r="F1612" s="329"/>
      <c r="G1612" s="329"/>
      <c r="H1612" s="329"/>
      <c r="I1612" s="330"/>
    </row>
    <row r="1613" spans="1:9" ht="12.75">
      <c r="A1613" s="138">
        <v>6</v>
      </c>
      <c r="B1613" s="137"/>
      <c r="C1613" s="329"/>
      <c r="D1613" s="329"/>
      <c r="E1613" s="329"/>
      <c r="F1613" s="329"/>
      <c r="G1613" s="329"/>
      <c r="H1613" s="329"/>
      <c r="I1613" s="330"/>
    </row>
    <row r="1614" spans="1:9" ht="13.5" thickBot="1">
      <c r="A1614" s="331" t="s">
        <v>87</v>
      </c>
      <c r="B1614" s="332"/>
      <c r="C1614" s="332"/>
      <c r="D1614" s="86"/>
      <c r="E1614" s="86"/>
      <c r="F1614" s="332" t="e">
        <f>VLOOKUP(J1605,мандатка!$B:$N,8,FALSE)</f>
        <v>#N/A</v>
      </c>
      <c r="G1614" s="332"/>
      <c r="H1614" s="332"/>
      <c r="I1614" s="333"/>
    </row>
    <row r="1615" spans="1:9" ht="13.5" thickBot="1">
      <c r="A1615" s="106"/>
      <c r="B1615" s="106"/>
      <c r="C1615" s="106"/>
      <c r="D1615" s="13"/>
      <c r="E1615" s="13"/>
      <c r="F1615" s="106"/>
      <c r="G1615" s="106"/>
      <c r="H1615" s="106"/>
      <c r="I1615" s="106"/>
    </row>
    <row r="1616" spans="1:9" ht="12.75">
      <c r="A1616" s="310" t="s">
        <v>85</v>
      </c>
      <c r="B1616" s="334"/>
      <c r="C1616" s="334"/>
      <c r="D1616" s="334"/>
      <c r="E1616" s="334"/>
      <c r="F1616" s="334"/>
      <c r="G1616" s="334"/>
      <c r="H1616" s="334"/>
      <c r="I1616" s="311"/>
    </row>
    <row r="1617" spans="1:10" ht="20.25">
      <c r="A1617" s="326" t="s">
        <v>86</v>
      </c>
      <c r="B1617" s="327"/>
      <c r="C1617" s="335" t="e">
        <f>VLOOKUP(J1617,мандатка!$B:$N,3,FALSE)</f>
        <v>#N/A</v>
      </c>
      <c r="D1617" s="335"/>
      <c r="E1617" s="335"/>
      <c r="F1617" s="335"/>
      <c r="G1617" s="335"/>
      <c r="H1617" s="335"/>
      <c r="I1617" s="336"/>
      <c r="J1617">
        <v>350</v>
      </c>
    </row>
    <row r="1618" spans="1:9" ht="12.75">
      <c r="A1618" s="326" t="s">
        <v>91</v>
      </c>
      <c r="B1618" s="327"/>
      <c r="C1618" s="327"/>
      <c r="D1618" s="327"/>
      <c r="E1618" s="327"/>
      <c r="F1618" s="327"/>
      <c r="G1618" s="327"/>
      <c r="H1618" s="327"/>
      <c r="I1618" s="328"/>
    </row>
    <row r="1619" spans="1:9" ht="26.25">
      <c r="A1619" s="138" t="s">
        <v>1</v>
      </c>
      <c r="B1619" s="137" t="s">
        <v>12</v>
      </c>
      <c r="C1619" s="329" t="s">
        <v>4</v>
      </c>
      <c r="D1619" s="329"/>
      <c r="E1619" s="329"/>
      <c r="F1619" s="329"/>
      <c r="G1619" s="329"/>
      <c r="H1619" s="329"/>
      <c r="I1619" s="330"/>
    </row>
    <row r="1620" spans="1:9" ht="12.75">
      <c r="A1620" s="138">
        <v>1</v>
      </c>
      <c r="B1620" s="137"/>
      <c r="C1620" s="329"/>
      <c r="D1620" s="329"/>
      <c r="E1620" s="329"/>
      <c r="F1620" s="329"/>
      <c r="G1620" s="329"/>
      <c r="H1620" s="329"/>
      <c r="I1620" s="330"/>
    </row>
    <row r="1621" spans="1:9" ht="12.75">
      <c r="A1621" s="138">
        <v>2</v>
      </c>
      <c r="B1621" s="137"/>
      <c r="C1621" s="329"/>
      <c r="D1621" s="329"/>
      <c r="E1621" s="329"/>
      <c r="F1621" s="329"/>
      <c r="G1621" s="329"/>
      <c r="H1621" s="329"/>
      <c r="I1621" s="330"/>
    </row>
    <row r="1622" spans="1:9" ht="12.75">
      <c r="A1622" s="138">
        <v>3</v>
      </c>
      <c r="B1622" s="137"/>
      <c r="C1622" s="329"/>
      <c r="D1622" s="329"/>
      <c r="E1622" s="329"/>
      <c r="F1622" s="329"/>
      <c r="G1622" s="329"/>
      <c r="H1622" s="329"/>
      <c r="I1622" s="330"/>
    </row>
    <row r="1623" spans="1:9" ht="12.75">
      <c r="A1623" s="138">
        <v>4</v>
      </c>
      <c r="B1623" s="137"/>
      <c r="C1623" s="329"/>
      <c r="D1623" s="329"/>
      <c r="E1623" s="329"/>
      <c r="F1623" s="329"/>
      <c r="G1623" s="329"/>
      <c r="H1623" s="329"/>
      <c r="I1623" s="330"/>
    </row>
    <row r="1624" spans="1:9" ht="12.75">
      <c r="A1624" s="138">
        <v>5</v>
      </c>
      <c r="B1624" s="137"/>
      <c r="C1624" s="329"/>
      <c r="D1624" s="329"/>
      <c r="E1624" s="329"/>
      <c r="F1624" s="329"/>
      <c r="G1624" s="329"/>
      <c r="H1624" s="329"/>
      <c r="I1624" s="330"/>
    </row>
    <row r="1625" spans="1:9" ht="12.75">
      <c r="A1625" s="138">
        <v>6</v>
      </c>
      <c r="B1625" s="137"/>
      <c r="C1625" s="329"/>
      <c r="D1625" s="329"/>
      <c r="E1625" s="329"/>
      <c r="F1625" s="329"/>
      <c r="G1625" s="329"/>
      <c r="H1625" s="329"/>
      <c r="I1625" s="330"/>
    </row>
    <row r="1626" spans="1:9" ht="13.5" thickBot="1">
      <c r="A1626" s="331" t="s">
        <v>87</v>
      </c>
      <c r="B1626" s="332"/>
      <c r="C1626" s="332"/>
      <c r="D1626" s="86"/>
      <c r="E1626" s="86"/>
      <c r="F1626" s="332" t="e">
        <f>VLOOKUP(J1617,мандатка!$B:$N,8,FALSE)</f>
        <v>#N/A</v>
      </c>
      <c r="G1626" s="332"/>
      <c r="H1626" s="332"/>
      <c r="I1626" s="333"/>
    </row>
    <row r="1627" spans="1:9" ht="13.5" thickBot="1">
      <c r="A1627" s="106"/>
      <c r="B1627" s="106"/>
      <c r="C1627" s="106"/>
      <c r="D1627" s="13"/>
      <c r="E1627" s="13"/>
      <c r="F1627" s="106"/>
      <c r="G1627" s="106"/>
      <c r="H1627" s="106"/>
      <c r="I1627" s="106"/>
    </row>
    <row r="1628" spans="1:9" ht="12.75">
      <c r="A1628" s="310" t="s">
        <v>85</v>
      </c>
      <c r="B1628" s="334"/>
      <c r="C1628" s="334"/>
      <c r="D1628" s="334"/>
      <c r="E1628" s="334"/>
      <c r="F1628" s="334"/>
      <c r="G1628" s="334"/>
      <c r="H1628" s="334"/>
      <c r="I1628" s="311"/>
    </row>
    <row r="1629" spans="1:10" ht="20.25">
      <c r="A1629" s="326" t="s">
        <v>86</v>
      </c>
      <c r="B1629" s="327"/>
      <c r="C1629" s="335" t="e">
        <f>VLOOKUP(J1629,мандатка!$B:$N,3,FALSE)</f>
        <v>#N/A</v>
      </c>
      <c r="D1629" s="335"/>
      <c r="E1629" s="335"/>
      <c r="F1629" s="335"/>
      <c r="G1629" s="335"/>
      <c r="H1629" s="335"/>
      <c r="I1629" s="336"/>
      <c r="J1629">
        <v>350</v>
      </c>
    </row>
    <row r="1630" spans="1:9" ht="12.75">
      <c r="A1630" s="326" t="s">
        <v>92</v>
      </c>
      <c r="B1630" s="327"/>
      <c r="C1630" s="327"/>
      <c r="D1630" s="327"/>
      <c r="E1630" s="327"/>
      <c r="F1630" s="327"/>
      <c r="G1630" s="327"/>
      <c r="H1630" s="327"/>
      <c r="I1630" s="328"/>
    </row>
    <row r="1631" spans="1:9" ht="26.25">
      <c r="A1631" s="87" t="s">
        <v>1</v>
      </c>
      <c r="B1631" s="13" t="s">
        <v>12</v>
      </c>
      <c r="C1631" s="327" t="s">
        <v>4</v>
      </c>
      <c r="D1631" s="327"/>
      <c r="E1631" s="327"/>
      <c r="F1631" s="327"/>
      <c r="G1631" s="327"/>
      <c r="H1631" s="327"/>
      <c r="I1631" s="328"/>
    </row>
    <row r="1632" spans="1:9" ht="12.75">
      <c r="A1632" s="138">
        <v>1</v>
      </c>
      <c r="B1632" s="137"/>
      <c r="C1632" s="329"/>
      <c r="D1632" s="329"/>
      <c r="E1632" s="329"/>
      <c r="F1632" s="329"/>
      <c r="G1632" s="329"/>
      <c r="H1632" s="329"/>
      <c r="I1632" s="330"/>
    </row>
    <row r="1633" spans="1:9" ht="12.75">
      <c r="A1633" s="138">
        <v>2</v>
      </c>
      <c r="B1633" s="137"/>
      <c r="C1633" s="329"/>
      <c r="D1633" s="329"/>
      <c r="E1633" s="329"/>
      <c r="F1633" s="329"/>
      <c r="G1633" s="329"/>
      <c r="H1633" s="329"/>
      <c r="I1633" s="330"/>
    </row>
    <row r="1634" spans="1:9" ht="12.75">
      <c r="A1634" s="138">
        <v>3</v>
      </c>
      <c r="B1634" s="137"/>
      <c r="C1634" s="329"/>
      <c r="D1634" s="329"/>
      <c r="E1634" s="329"/>
      <c r="F1634" s="329"/>
      <c r="G1634" s="329"/>
      <c r="H1634" s="329"/>
      <c r="I1634" s="330"/>
    </row>
    <row r="1635" spans="1:9" ht="12.75">
      <c r="A1635" s="138">
        <v>4</v>
      </c>
      <c r="B1635" s="137"/>
      <c r="C1635" s="329"/>
      <c r="D1635" s="329"/>
      <c r="E1635" s="329"/>
      <c r="F1635" s="329"/>
      <c r="G1635" s="329"/>
      <c r="H1635" s="329"/>
      <c r="I1635" s="330"/>
    </row>
    <row r="1636" spans="1:9" ht="12.75">
      <c r="A1636" s="138">
        <v>5</v>
      </c>
      <c r="B1636" s="137"/>
      <c r="C1636" s="329"/>
      <c r="D1636" s="329"/>
      <c r="E1636" s="329"/>
      <c r="F1636" s="329"/>
      <c r="G1636" s="329"/>
      <c r="H1636" s="329"/>
      <c r="I1636" s="330"/>
    </row>
    <row r="1637" spans="1:9" ht="12.75">
      <c r="A1637" s="138">
        <v>6</v>
      </c>
      <c r="B1637" s="137"/>
      <c r="C1637" s="329"/>
      <c r="D1637" s="329"/>
      <c r="E1637" s="329"/>
      <c r="F1637" s="329"/>
      <c r="G1637" s="329"/>
      <c r="H1637" s="329"/>
      <c r="I1637" s="330"/>
    </row>
    <row r="1638" spans="1:9" ht="13.5" thickBot="1">
      <c r="A1638" s="331" t="s">
        <v>87</v>
      </c>
      <c r="B1638" s="332"/>
      <c r="C1638" s="332"/>
      <c r="D1638" s="86"/>
      <c r="E1638" s="86"/>
      <c r="F1638" s="332" t="e">
        <f>VLOOKUP(J1629,мандатка!$B:$N,8,FALSE)</f>
        <v>#N/A</v>
      </c>
      <c r="G1638" s="332"/>
      <c r="H1638" s="332"/>
      <c r="I1638" s="333"/>
    </row>
    <row r="1639" spans="1:9" ht="12.75">
      <c r="A1639" s="310" t="s">
        <v>85</v>
      </c>
      <c r="B1639" s="334"/>
      <c r="C1639" s="334"/>
      <c r="D1639" s="334"/>
      <c r="E1639" s="334"/>
      <c r="F1639" s="334"/>
      <c r="G1639" s="334"/>
      <c r="H1639" s="334"/>
      <c r="I1639" s="311"/>
    </row>
    <row r="1640" spans="1:10" ht="20.25">
      <c r="A1640" s="326" t="s">
        <v>86</v>
      </c>
      <c r="B1640" s="327"/>
      <c r="C1640" s="335" t="e">
        <f>VLOOKUP(J1640,мандатка!$B:$N,3,FALSE)</f>
        <v>#N/A</v>
      </c>
      <c r="D1640" s="335"/>
      <c r="E1640" s="335"/>
      <c r="F1640" s="335"/>
      <c r="G1640" s="335"/>
      <c r="H1640" s="335"/>
      <c r="I1640" s="336"/>
      <c r="J1640">
        <v>360</v>
      </c>
    </row>
    <row r="1641" spans="1:9" ht="12.75">
      <c r="A1641" s="326" t="s">
        <v>88</v>
      </c>
      <c r="B1641" s="327"/>
      <c r="C1641" s="327"/>
      <c r="D1641" s="327"/>
      <c r="E1641" s="327"/>
      <c r="F1641" s="327"/>
      <c r="G1641" s="327"/>
      <c r="H1641" s="327"/>
      <c r="I1641" s="328"/>
    </row>
    <row r="1642" spans="1:9" ht="26.25">
      <c r="A1642" s="138" t="s">
        <v>1</v>
      </c>
      <c r="B1642" s="137" t="s">
        <v>12</v>
      </c>
      <c r="C1642" s="329" t="s">
        <v>4</v>
      </c>
      <c r="D1642" s="329"/>
      <c r="E1642" s="329"/>
      <c r="F1642" s="329"/>
      <c r="G1642" s="329"/>
      <c r="H1642" s="329"/>
      <c r="I1642" s="330"/>
    </row>
    <row r="1643" spans="1:9" ht="12.75">
      <c r="A1643" s="138">
        <v>1</v>
      </c>
      <c r="B1643" s="137"/>
      <c r="C1643" s="329"/>
      <c r="D1643" s="329"/>
      <c r="E1643" s="329"/>
      <c r="F1643" s="329"/>
      <c r="G1643" s="329"/>
      <c r="H1643" s="329"/>
      <c r="I1643" s="330"/>
    </row>
    <row r="1644" spans="1:9" ht="12.75">
      <c r="A1644" s="138">
        <v>2</v>
      </c>
      <c r="B1644" s="137"/>
      <c r="C1644" s="329"/>
      <c r="D1644" s="329"/>
      <c r="E1644" s="329"/>
      <c r="F1644" s="329"/>
      <c r="G1644" s="329"/>
      <c r="H1644" s="329"/>
      <c r="I1644" s="330"/>
    </row>
    <row r="1645" spans="1:9" ht="12.75">
      <c r="A1645" s="138">
        <v>3</v>
      </c>
      <c r="B1645" s="137"/>
      <c r="C1645" s="329"/>
      <c r="D1645" s="329"/>
      <c r="E1645" s="329"/>
      <c r="F1645" s="329"/>
      <c r="G1645" s="329"/>
      <c r="H1645" s="329"/>
      <c r="I1645" s="330"/>
    </row>
    <row r="1646" spans="1:9" ht="12.75">
      <c r="A1646" s="138">
        <v>4</v>
      </c>
      <c r="B1646" s="137"/>
      <c r="C1646" s="329"/>
      <c r="D1646" s="329"/>
      <c r="E1646" s="329"/>
      <c r="F1646" s="329"/>
      <c r="G1646" s="329"/>
      <c r="H1646" s="329"/>
      <c r="I1646" s="330"/>
    </row>
    <row r="1647" spans="1:9" ht="12.75">
      <c r="A1647" s="138">
        <v>5</v>
      </c>
      <c r="B1647" s="137"/>
      <c r="C1647" s="329"/>
      <c r="D1647" s="329"/>
      <c r="E1647" s="329"/>
      <c r="F1647" s="329"/>
      <c r="G1647" s="329"/>
      <c r="H1647" s="329"/>
      <c r="I1647" s="330"/>
    </row>
    <row r="1648" spans="1:9" ht="12.75">
      <c r="A1648" s="138">
        <v>6</v>
      </c>
      <c r="B1648" s="137"/>
      <c r="C1648" s="329"/>
      <c r="D1648" s="329"/>
      <c r="E1648" s="329"/>
      <c r="F1648" s="329"/>
      <c r="G1648" s="329"/>
      <c r="H1648" s="329"/>
      <c r="I1648" s="330"/>
    </row>
    <row r="1649" spans="1:9" ht="12.75">
      <c r="A1649" s="138">
        <v>7</v>
      </c>
      <c r="B1649" s="137"/>
      <c r="C1649" s="329"/>
      <c r="D1649" s="329"/>
      <c r="E1649" s="329"/>
      <c r="F1649" s="329"/>
      <c r="G1649" s="329"/>
      <c r="H1649" s="329"/>
      <c r="I1649" s="330"/>
    </row>
    <row r="1650" spans="1:9" ht="12.75">
      <c r="A1650" s="138">
        <v>8</v>
      </c>
      <c r="B1650" s="137"/>
      <c r="C1650" s="329"/>
      <c r="D1650" s="329"/>
      <c r="E1650" s="329"/>
      <c r="F1650" s="329"/>
      <c r="G1650" s="329"/>
      <c r="H1650" s="329"/>
      <c r="I1650" s="330"/>
    </row>
    <row r="1651" spans="1:9" ht="13.5" thickBot="1">
      <c r="A1651" s="331" t="s">
        <v>87</v>
      </c>
      <c r="B1651" s="332"/>
      <c r="C1651" s="332"/>
      <c r="D1651" s="86"/>
      <c r="E1651" s="86"/>
      <c r="F1651" s="332" t="e">
        <f>VLOOKUP(J1640,мандатка!$B:$N,8,FALSE)</f>
        <v>#N/A</v>
      </c>
      <c r="G1651" s="332"/>
      <c r="H1651" s="332"/>
      <c r="I1651" s="333"/>
    </row>
    <row r="1652" spans="1:9" ht="13.5" thickBot="1">
      <c r="A1652" s="106"/>
      <c r="B1652" s="106"/>
      <c r="C1652" s="106"/>
      <c r="D1652" s="13"/>
      <c r="E1652" s="13"/>
      <c r="F1652" s="106"/>
      <c r="G1652" s="106"/>
      <c r="H1652" s="106"/>
      <c r="I1652" s="106"/>
    </row>
    <row r="1653" spans="1:9" ht="12.75">
      <c r="A1653" s="310" t="s">
        <v>85</v>
      </c>
      <c r="B1653" s="334"/>
      <c r="C1653" s="334"/>
      <c r="D1653" s="334"/>
      <c r="E1653" s="334"/>
      <c r="F1653" s="334"/>
      <c r="G1653" s="334"/>
      <c r="H1653" s="334"/>
      <c r="I1653" s="311"/>
    </row>
    <row r="1654" spans="1:10" ht="20.25">
      <c r="A1654" s="326" t="s">
        <v>86</v>
      </c>
      <c r="B1654" s="327"/>
      <c r="C1654" s="335" t="e">
        <f>VLOOKUP(J1654,мандатка!$B:$N,3,FALSE)</f>
        <v>#N/A</v>
      </c>
      <c r="D1654" s="335"/>
      <c r="E1654" s="335"/>
      <c r="F1654" s="335"/>
      <c r="G1654" s="335"/>
      <c r="H1654" s="335"/>
      <c r="I1654" s="336"/>
      <c r="J1654">
        <v>360</v>
      </c>
    </row>
    <row r="1655" spans="1:9" ht="12.75">
      <c r="A1655" s="326" t="s">
        <v>89</v>
      </c>
      <c r="B1655" s="327"/>
      <c r="C1655" s="327"/>
      <c r="D1655" s="327"/>
      <c r="E1655" s="327"/>
      <c r="F1655" s="327"/>
      <c r="G1655" s="327"/>
      <c r="H1655" s="327"/>
      <c r="I1655" s="328"/>
    </row>
    <row r="1656" spans="1:9" ht="26.25">
      <c r="A1656" s="138" t="s">
        <v>1</v>
      </c>
      <c r="B1656" s="137" t="s">
        <v>12</v>
      </c>
      <c r="C1656" s="329" t="s">
        <v>4</v>
      </c>
      <c r="D1656" s="329"/>
      <c r="E1656" s="329"/>
      <c r="F1656" s="329"/>
      <c r="G1656" s="329"/>
      <c r="H1656" s="329"/>
      <c r="I1656" s="330"/>
    </row>
    <row r="1657" spans="1:9" ht="12.75">
      <c r="A1657" s="138">
        <v>1</v>
      </c>
      <c r="B1657" s="137"/>
      <c r="C1657" s="329"/>
      <c r="D1657" s="329"/>
      <c r="E1657" s="329"/>
      <c r="F1657" s="329"/>
      <c r="G1657" s="329"/>
      <c r="H1657" s="329"/>
      <c r="I1657" s="330"/>
    </row>
    <row r="1658" spans="1:9" ht="12.75">
      <c r="A1658" s="138">
        <v>2</v>
      </c>
      <c r="B1658" s="137"/>
      <c r="C1658" s="329"/>
      <c r="D1658" s="329"/>
      <c r="E1658" s="329"/>
      <c r="F1658" s="329"/>
      <c r="G1658" s="329"/>
      <c r="H1658" s="329"/>
      <c r="I1658" s="330"/>
    </row>
    <row r="1659" spans="1:9" ht="12.75">
      <c r="A1659" s="138">
        <v>1</v>
      </c>
      <c r="B1659" s="137"/>
      <c r="C1659" s="329"/>
      <c r="D1659" s="329"/>
      <c r="E1659" s="329"/>
      <c r="F1659" s="329"/>
      <c r="G1659" s="329"/>
      <c r="H1659" s="329"/>
      <c r="I1659" s="330"/>
    </row>
    <row r="1660" spans="1:9" ht="12.75">
      <c r="A1660" s="138">
        <v>2</v>
      </c>
      <c r="B1660" s="137"/>
      <c r="C1660" s="329"/>
      <c r="D1660" s="329"/>
      <c r="E1660" s="329"/>
      <c r="F1660" s="329"/>
      <c r="G1660" s="329"/>
      <c r="H1660" s="329"/>
      <c r="I1660" s="330"/>
    </row>
    <row r="1661" spans="1:9" ht="12.75">
      <c r="A1661" s="138">
        <v>1</v>
      </c>
      <c r="B1661" s="137"/>
      <c r="C1661" s="329"/>
      <c r="D1661" s="329"/>
      <c r="E1661" s="329"/>
      <c r="F1661" s="329"/>
      <c r="G1661" s="329"/>
      <c r="H1661" s="329"/>
      <c r="I1661" s="330"/>
    </row>
    <row r="1662" spans="1:9" ht="12.75">
      <c r="A1662" s="138">
        <v>2</v>
      </c>
      <c r="B1662" s="137"/>
      <c r="C1662" s="329"/>
      <c r="D1662" s="329"/>
      <c r="E1662" s="329"/>
      <c r="F1662" s="329"/>
      <c r="G1662" s="329"/>
      <c r="H1662" s="329"/>
      <c r="I1662" s="330"/>
    </row>
    <row r="1663" spans="1:9" ht="12.75">
      <c r="A1663" s="138">
        <v>1</v>
      </c>
      <c r="B1663" s="137"/>
      <c r="C1663" s="329"/>
      <c r="D1663" s="329"/>
      <c r="E1663" s="329"/>
      <c r="F1663" s="329"/>
      <c r="G1663" s="329"/>
      <c r="H1663" s="329"/>
      <c r="I1663" s="330"/>
    </row>
    <row r="1664" spans="1:9" ht="12.75">
      <c r="A1664" s="138">
        <v>2</v>
      </c>
      <c r="B1664" s="137"/>
      <c r="C1664" s="329"/>
      <c r="D1664" s="329"/>
      <c r="E1664" s="329"/>
      <c r="F1664" s="329"/>
      <c r="G1664" s="329"/>
      <c r="H1664" s="329"/>
      <c r="I1664" s="330"/>
    </row>
    <row r="1665" spans="1:9" ht="13.5" thickBot="1">
      <c r="A1665" s="331" t="s">
        <v>87</v>
      </c>
      <c r="B1665" s="332"/>
      <c r="C1665" s="332"/>
      <c r="D1665" s="86"/>
      <c r="E1665" s="86"/>
      <c r="F1665" s="332" t="e">
        <f>VLOOKUP(J1654,мандатка!$B:$N,8,FALSE)</f>
        <v>#N/A</v>
      </c>
      <c r="G1665" s="332"/>
      <c r="H1665" s="332"/>
      <c r="I1665" s="333"/>
    </row>
    <row r="1666" spans="1:9" ht="13.5" thickBot="1">
      <c r="A1666" s="106"/>
      <c r="B1666" s="106"/>
      <c r="C1666" s="106"/>
      <c r="D1666" s="13"/>
      <c r="E1666" s="13"/>
      <c r="F1666" s="106"/>
      <c r="G1666" s="106"/>
      <c r="H1666" s="106"/>
      <c r="I1666" s="106"/>
    </row>
    <row r="1667" spans="1:9" ht="12.75">
      <c r="A1667" s="310" t="s">
        <v>85</v>
      </c>
      <c r="B1667" s="334"/>
      <c r="C1667" s="334"/>
      <c r="D1667" s="334"/>
      <c r="E1667" s="334"/>
      <c r="F1667" s="334"/>
      <c r="G1667" s="334"/>
      <c r="H1667" s="334"/>
      <c r="I1667" s="311"/>
    </row>
    <row r="1668" spans="1:10" ht="20.25">
      <c r="A1668" s="326" t="s">
        <v>86</v>
      </c>
      <c r="B1668" s="327"/>
      <c r="C1668" s="335" t="e">
        <f>VLOOKUP(J1668,мандатка!$B:$N,3,FALSE)</f>
        <v>#N/A</v>
      </c>
      <c r="D1668" s="335"/>
      <c r="E1668" s="335"/>
      <c r="F1668" s="335"/>
      <c r="G1668" s="335"/>
      <c r="H1668" s="335"/>
      <c r="I1668" s="336"/>
      <c r="J1668">
        <v>360</v>
      </c>
    </row>
    <row r="1669" spans="1:9" ht="12.75">
      <c r="A1669" s="326" t="s">
        <v>90</v>
      </c>
      <c r="B1669" s="327"/>
      <c r="C1669" s="327"/>
      <c r="D1669" s="327"/>
      <c r="E1669" s="327"/>
      <c r="F1669" s="327"/>
      <c r="G1669" s="327"/>
      <c r="H1669" s="327"/>
      <c r="I1669" s="328"/>
    </row>
    <row r="1670" spans="1:9" ht="26.25">
      <c r="A1670" s="138" t="s">
        <v>1</v>
      </c>
      <c r="B1670" s="137" t="s">
        <v>12</v>
      </c>
      <c r="C1670" s="329" t="s">
        <v>4</v>
      </c>
      <c r="D1670" s="329"/>
      <c r="E1670" s="329"/>
      <c r="F1670" s="329"/>
      <c r="G1670" s="329"/>
      <c r="H1670" s="329"/>
      <c r="I1670" s="330"/>
    </row>
    <row r="1671" spans="1:9" ht="12.75">
      <c r="A1671" s="138">
        <v>1</v>
      </c>
      <c r="B1671" s="137"/>
      <c r="C1671" s="329"/>
      <c r="D1671" s="329"/>
      <c r="E1671" s="329"/>
      <c r="F1671" s="329"/>
      <c r="G1671" s="329"/>
      <c r="H1671" s="329"/>
      <c r="I1671" s="330"/>
    </row>
    <row r="1672" spans="1:9" ht="12.75">
      <c r="A1672" s="138">
        <v>2</v>
      </c>
      <c r="B1672" s="137"/>
      <c r="C1672" s="329"/>
      <c r="D1672" s="329"/>
      <c r="E1672" s="329"/>
      <c r="F1672" s="329"/>
      <c r="G1672" s="329"/>
      <c r="H1672" s="329"/>
      <c r="I1672" s="330"/>
    </row>
    <row r="1673" spans="1:9" ht="12.75">
      <c r="A1673" s="138">
        <v>3</v>
      </c>
      <c r="B1673" s="137"/>
      <c r="C1673" s="329"/>
      <c r="D1673" s="329"/>
      <c r="E1673" s="329"/>
      <c r="F1673" s="329"/>
      <c r="G1673" s="329"/>
      <c r="H1673" s="329"/>
      <c r="I1673" s="330"/>
    </row>
    <row r="1674" spans="1:9" ht="12.75">
      <c r="A1674" s="138">
        <v>4</v>
      </c>
      <c r="B1674" s="137"/>
      <c r="C1674" s="329"/>
      <c r="D1674" s="329"/>
      <c r="E1674" s="329"/>
      <c r="F1674" s="329"/>
      <c r="G1674" s="329"/>
      <c r="H1674" s="329"/>
      <c r="I1674" s="330"/>
    </row>
    <row r="1675" spans="1:9" ht="12.75">
      <c r="A1675" s="138">
        <v>5</v>
      </c>
      <c r="B1675" s="137"/>
      <c r="C1675" s="329"/>
      <c r="D1675" s="329"/>
      <c r="E1675" s="329"/>
      <c r="F1675" s="329"/>
      <c r="G1675" s="329"/>
      <c r="H1675" s="329"/>
      <c r="I1675" s="330"/>
    </row>
    <row r="1676" spans="1:9" ht="12.75">
      <c r="A1676" s="138">
        <v>6</v>
      </c>
      <c r="B1676" s="137"/>
      <c r="C1676" s="329"/>
      <c r="D1676" s="329"/>
      <c r="E1676" s="329"/>
      <c r="F1676" s="329"/>
      <c r="G1676" s="329"/>
      <c r="H1676" s="329"/>
      <c r="I1676" s="330"/>
    </row>
    <row r="1677" spans="1:9" ht="13.5" thickBot="1">
      <c r="A1677" s="331" t="s">
        <v>87</v>
      </c>
      <c r="B1677" s="332"/>
      <c r="C1677" s="332"/>
      <c r="D1677" s="86"/>
      <c r="E1677" s="86"/>
      <c r="F1677" s="332" t="e">
        <f>VLOOKUP(J1668,мандатка!$B:$N,8,FALSE)</f>
        <v>#N/A</v>
      </c>
      <c r="G1677" s="332"/>
      <c r="H1677" s="332"/>
      <c r="I1677" s="333"/>
    </row>
    <row r="1678" spans="1:9" ht="13.5" thickBot="1">
      <c r="A1678" s="106"/>
      <c r="B1678" s="106"/>
      <c r="C1678" s="106"/>
      <c r="D1678" s="13"/>
      <c r="E1678" s="13"/>
      <c r="F1678" s="106"/>
      <c r="G1678" s="106"/>
      <c r="H1678" s="106"/>
      <c r="I1678" s="106"/>
    </row>
    <row r="1679" spans="1:9" ht="12.75">
      <c r="A1679" s="310" t="s">
        <v>85</v>
      </c>
      <c r="B1679" s="334"/>
      <c r="C1679" s="334"/>
      <c r="D1679" s="334"/>
      <c r="E1679" s="334"/>
      <c r="F1679" s="334"/>
      <c r="G1679" s="334"/>
      <c r="H1679" s="334"/>
      <c r="I1679" s="311"/>
    </row>
    <row r="1680" spans="1:10" ht="20.25">
      <c r="A1680" s="326" t="s">
        <v>86</v>
      </c>
      <c r="B1680" s="327"/>
      <c r="C1680" s="335" t="e">
        <f>VLOOKUP(J1680,мандатка!$B:$N,3,FALSE)</f>
        <v>#N/A</v>
      </c>
      <c r="D1680" s="335"/>
      <c r="E1680" s="335"/>
      <c r="F1680" s="335"/>
      <c r="G1680" s="335"/>
      <c r="H1680" s="335"/>
      <c r="I1680" s="336"/>
      <c r="J1680">
        <v>360</v>
      </c>
    </row>
    <row r="1681" spans="1:9" ht="12.75">
      <c r="A1681" s="326" t="s">
        <v>91</v>
      </c>
      <c r="B1681" s="327"/>
      <c r="C1681" s="327"/>
      <c r="D1681" s="327"/>
      <c r="E1681" s="327"/>
      <c r="F1681" s="327"/>
      <c r="G1681" s="327"/>
      <c r="H1681" s="327"/>
      <c r="I1681" s="328"/>
    </row>
    <row r="1682" spans="1:9" ht="26.25">
      <c r="A1682" s="138" t="s">
        <v>1</v>
      </c>
      <c r="B1682" s="137" t="s">
        <v>12</v>
      </c>
      <c r="C1682" s="329" t="s">
        <v>4</v>
      </c>
      <c r="D1682" s="329"/>
      <c r="E1682" s="329"/>
      <c r="F1682" s="329"/>
      <c r="G1682" s="329"/>
      <c r="H1682" s="329"/>
      <c r="I1682" s="330"/>
    </row>
    <row r="1683" spans="1:9" ht="12.75">
      <c r="A1683" s="138">
        <v>1</v>
      </c>
      <c r="B1683" s="137"/>
      <c r="C1683" s="329"/>
      <c r="D1683" s="329"/>
      <c r="E1683" s="329"/>
      <c r="F1683" s="329"/>
      <c r="G1683" s="329"/>
      <c r="H1683" s="329"/>
      <c r="I1683" s="330"/>
    </row>
    <row r="1684" spans="1:9" ht="12.75">
      <c r="A1684" s="138">
        <v>2</v>
      </c>
      <c r="B1684" s="137"/>
      <c r="C1684" s="329"/>
      <c r="D1684" s="329"/>
      <c r="E1684" s="329"/>
      <c r="F1684" s="329"/>
      <c r="G1684" s="329"/>
      <c r="H1684" s="329"/>
      <c r="I1684" s="330"/>
    </row>
    <row r="1685" spans="1:9" ht="12.75">
      <c r="A1685" s="138">
        <v>3</v>
      </c>
      <c r="B1685" s="137"/>
      <c r="C1685" s="329"/>
      <c r="D1685" s="329"/>
      <c r="E1685" s="329"/>
      <c r="F1685" s="329"/>
      <c r="G1685" s="329"/>
      <c r="H1685" s="329"/>
      <c r="I1685" s="330"/>
    </row>
    <row r="1686" spans="1:9" ht="12.75">
      <c r="A1686" s="138">
        <v>4</v>
      </c>
      <c r="B1686" s="137"/>
      <c r="C1686" s="329"/>
      <c r="D1686" s="329"/>
      <c r="E1686" s="329"/>
      <c r="F1686" s="329"/>
      <c r="G1686" s="329"/>
      <c r="H1686" s="329"/>
      <c r="I1686" s="330"/>
    </row>
    <row r="1687" spans="1:9" ht="12.75">
      <c r="A1687" s="138">
        <v>5</v>
      </c>
      <c r="B1687" s="137"/>
      <c r="C1687" s="329"/>
      <c r="D1687" s="329"/>
      <c r="E1687" s="329"/>
      <c r="F1687" s="329"/>
      <c r="G1687" s="329"/>
      <c r="H1687" s="329"/>
      <c r="I1687" s="330"/>
    </row>
    <row r="1688" spans="1:9" ht="12.75">
      <c r="A1688" s="138">
        <v>6</v>
      </c>
      <c r="B1688" s="137"/>
      <c r="C1688" s="329"/>
      <c r="D1688" s="329"/>
      <c r="E1688" s="329"/>
      <c r="F1688" s="329"/>
      <c r="G1688" s="329"/>
      <c r="H1688" s="329"/>
      <c r="I1688" s="330"/>
    </row>
    <row r="1689" spans="1:9" ht="13.5" thickBot="1">
      <c r="A1689" s="331" t="s">
        <v>87</v>
      </c>
      <c r="B1689" s="332"/>
      <c r="C1689" s="332"/>
      <c r="D1689" s="86"/>
      <c r="E1689" s="86"/>
      <c r="F1689" s="332" t="e">
        <f>VLOOKUP(J1680,мандатка!$B:$N,8,FALSE)</f>
        <v>#N/A</v>
      </c>
      <c r="G1689" s="332"/>
      <c r="H1689" s="332"/>
      <c r="I1689" s="333"/>
    </row>
    <row r="1690" spans="1:9" ht="13.5" thickBot="1">
      <c r="A1690" s="106"/>
      <c r="B1690" s="106"/>
      <c r="C1690" s="106"/>
      <c r="D1690" s="13"/>
      <c r="E1690" s="13"/>
      <c r="F1690" s="106"/>
      <c r="G1690" s="106"/>
      <c r="H1690" s="106"/>
      <c r="I1690" s="106"/>
    </row>
    <row r="1691" spans="1:9" ht="12.75">
      <c r="A1691" s="310" t="s">
        <v>85</v>
      </c>
      <c r="B1691" s="334"/>
      <c r="C1691" s="334"/>
      <c r="D1691" s="334"/>
      <c r="E1691" s="334"/>
      <c r="F1691" s="334"/>
      <c r="G1691" s="334"/>
      <c r="H1691" s="334"/>
      <c r="I1691" s="311"/>
    </row>
    <row r="1692" spans="1:10" ht="20.25">
      <c r="A1692" s="326" t="s">
        <v>86</v>
      </c>
      <c r="B1692" s="327"/>
      <c r="C1692" s="335" t="e">
        <f>VLOOKUP(J1692,мандатка!$B:$N,3,FALSE)</f>
        <v>#N/A</v>
      </c>
      <c r="D1692" s="335"/>
      <c r="E1692" s="335"/>
      <c r="F1692" s="335"/>
      <c r="G1692" s="335"/>
      <c r="H1692" s="335"/>
      <c r="I1692" s="336"/>
      <c r="J1692">
        <v>360</v>
      </c>
    </row>
    <row r="1693" spans="1:9" ht="12.75">
      <c r="A1693" s="326" t="s">
        <v>92</v>
      </c>
      <c r="B1693" s="327"/>
      <c r="C1693" s="327"/>
      <c r="D1693" s="327"/>
      <c r="E1693" s="327"/>
      <c r="F1693" s="327"/>
      <c r="G1693" s="327"/>
      <c r="H1693" s="327"/>
      <c r="I1693" s="328"/>
    </row>
    <row r="1694" spans="1:9" ht="26.25">
      <c r="A1694" s="87" t="s">
        <v>1</v>
      </c>
      <c r="B1694" s="13" t="s">
        <v>12</v>
      </c>
      <c r="C1694" s="327" t="s">
        <v>4</v>
      </c>
      <c r="D1694" s="327"/>
      <c r="E1694" s="327"/>
      <c r="F1694" s="327"/>
      <c r="G1694" s="327"/>
      <c r="H1694" s="327"/>
      <c r="I1694" s="328"/>
    </row>
    <row r="1695" spans="1:9" ht="12.75">
      <c r="A1695" s="138">
        <v>1</v>
      </c>
      <c r="B1695" s="137"/>
      <c r="C1695" s="329"/>
      <c r="D1695" s="329"/>
      <c r="E1695" s="329"/>
      <c r="F1695" s="329"/>
      <c r="G1695" s="329"/>
      <c r="H1695" s="329"/>
      <c r="I1695" s="330"/>
    </row>
    <row r="1696" spans="1:9" ht="12.75">
      <c r="A1696" s="138">
        <v>2</v>
      </c>
      <c r="B1696" s="137"/>
      <c r="C1696" s="329"/>
      <c r="D1696" s="329"/>
      <c r="E1696" s="329"/>
      <c r="F1696" s="329"/>
      <c r="G1696" s="329"/>
      <c r="H1696" s="329"/>
      <c r="I1696" s="330"/>
    </row>
    <row r="1697" spans="1:9" ht="12.75">
      <c r="A1697" s="138">
        <v>3</v>
      </c>
      <c r="B1697" s="137"/>
      <c r="C1697" s="329"/>
      <c r="D1697" s="329"/>
      <c r="E1697" s="329"/>
      <c r="F1697" s="329"/>
      <c r="G1697" s="329"/>
      <c r="H1697" s="329"/>
      <c r="I1697" s="330"/>
    </row>
    <row r="1698" spans="1:9" ht="12.75">
      <c r="A1698" s="138">
        <v>4</v>
      </c>
      <c r="B1698" s="137"/>
      <c r="C1698" s="329"/>
      <c r="D1698" s="329"/>
      <c r="E1698" s="329"/>
      <c r="F1698" s="329"/>
      <c r="G1698" s="329"/>
      <c r="H1698" s="329"/>
      <c r="I1698" s="330"/>
    </row>
    <row r="1699" spans="1:9" ht="12.75">
      <c r="A1699" s="138">
        <v>5</v>
      </c>
      <c r="B1699" s="137"/>
      <c r="C1699" s="329"/>
      <c r="D1699" s="329"/>
      <c r="E1699" s="329"/>
      <c r="F1699" s="329"/>
      <c r="G1699" s="329"/>
      <c r="H1699" s="329"/>
      <c r="I1699" s="330"/>
    </row>
    <row r="1700" spans="1:9" ht="12.75">
      <c r="A1700" s="138">
        <v>6</v>
      </c>
      <c r="B1700" s="137"/>
      <c r="C1700" s="329"/>
      <c r="D1700" s="329"/>
      <c r="E1700" s="329"/>
      <c r="F1700" s="329"/>
      <c r="G1700" s="329"/>
      <c r="H1700" s="329"/>
      <c r="I1700" s="330"/>
    </row>
    <row r="1701" spans="1:9" ht="13.5" thickBot="1">
      <c r="A1701" s="331" t="s">
        <v>87</v>
      </c>
      <c r="B1701" s="332"/>
      <c r="C1701" s="332"/>
      <c r="D1701" s="86"/>
      <c r="E1701" s="86"/>
      <c r="F1701" s="332" t="e">
        <f>VLOOKUP(J1692,мандатка!$B:$N,8,FALSE)</f>
        <v>#N/A</v>
      </c>
      <c r="G1701" s="332"/>
      <c r="H1701" s="332"/>
      <c r="I1701" s="333"/>
    </row>
    <row r="1702" spans="1:9" ht="12.75">
      <c r="A1702" s="310" t="s">
        <v>85</v>
      </c>
      <c r="B1702" s="334"/>
      <c r="C1702" s="334"/>
      <c r="D1702" s="334"/>
      <c r="E1702" s="334"/>
      <c r="F1702" s="334"/>
      <c r="G1702" s="334"/>
      <c r="H1702" s="334"/>
      <c r="I1702" s="311"/>
    </row>
    <row r="1703" spans="1:10" ht="20.25">
      <c r="A1703" s="326" t="s">
        <v>86</v>
      </c>
      <c r="B1703" s="327"/>
      <c r="C1703" s="335" t="e">
        <f>VLOOKUP(J1703,мандатка!$B:$N,3,FALSE)</f>
        <v>#N/A</v>
      </c>
      <c r="D1703" s="335"/>
      <c r="E1703" s="335"/>
      <c r="F1703" s="335"/>
      <c r="G1703" s="335"/>
      <c r="H1703" s="335"/>
      <c r="I1703" s="336"/>
      <c r="J1703">
        <v>370</v>
      </c>
    </row>
    <row r="1704" spans="1:9" ht="12.75">
      <c r="A1704" s="326" t="s">
        <v>88</v>
      </c>
      <c r="B1704" s="327"/>
      <c r="C1704" s="327"/>
      <c r="D1704" s="327"/>
      <c r="E1704" s="327"/>
      <c r="F1704" s="327"/>
      <c r="G1704" s="327"/>
      <c r="H1704" s="327"/>
      <c r="I1704" s="328"/>
    </row>
    <row r="1705" spans="1:9" ht="26.25">
      <c r="A1705" s="138" t="s">
        <v>1</v>
      </c>
      <c r="B1705" s="137" t="s">
        <v>12</v>
      </c>
      <c r="C1705" s="329" t="s">
        <v>4</v>
      </c>
      <c r="D1705" s="329"/>
      <c r="E1705" s="329"/>
      <c r="F1705" s="329"/>
      <c r="G1705" s="329"/>
      <c r="H1705" s="329"/>
      <c r="I1705" s="330"/>
    </row>
    <row r="1706" spans="1:9" ht="12.75">
      <c r="A1706" s="138">
        <v>1</v>
      </c>
      <c r="B1706" s="137"/>
      <c r="C1706" s="329"/>
      <c r="D1706" s="329"/>
      <c r="E1706" s="329"/>
      <c r="F1706" s="329"/>
      <c r="G1706" s="329"/>
      <c r="H1706" s="329"/>
      <c r="I1706" s="330"/>
    </row>
    <row r="1707" spans="1:9" ht="12.75">
      <c r="A1707" s="138">
        <v>2</v>
      </c>
      <c r="B1707" s="137"/>
      <c r="C1707" s="329"/>
      <c r="D1707" s="329"/>
      <c r="E1707" s="329"/>
      <c r="F1707" s="329"/>
      <c r="G1707" s="329"/>
      <c r="H1707" s="329"/>
      <c r="I1707" s="330"/>
    </row>
    <row r="1708" spans="1:9" ht="12.75">
      <c r="A1708" s="138">
        <v>3</v>
      </c>
      <c r="B1708" s="137"/>
      <c r="C1708" s="329"/>
      <c r="D1708" s="329"/>
      <c r="E1708" s="329"/>
      <c r="F1708" s="329"/>
      <c r="G1708" s="329"/>
      <c r="H1708" s="329"/>
      <c r="I1708" s="330"/>
    </row>
    <row r="1709" spans="1:9" ht="12.75">
      <c r="A1709" s="138">
        <v>4</v>
      </c>
      <c r="B1709" s="137"/>
      <c r="C1709" s="329"/>
      <c r="D1709" s="329"/>
      <c r="E1709" s="329"/>
      <c r="F1709" s="329"/>
      <c r="G1709" s="329"/>
      <c r="H1709" s="329"/>
      <c r="I1709" s="330"/>
    </row>
    <row r="1710" spans="1:9" ht="12.75">
      <c r="A1710" s="138">
        <v>5</v>
      </c>
      <c r="B1710" s="137"/>
      <c r="C1710" s="329"/>
      <c r="D1710" s="329"/>
      <c r="E1710" s="329"/>
      <c r="F1710" s="329"/>
      <c r="G1710" s="329"/>
      <c r="H1710" s="329"/>
      <c r="I1710" s="330"/>
    </row>
    <row r="1711" spans="1:9" ht="12.75">
      <c r="A1711" s="138">
        <v>6</v>
      </c>
      <c r="B1711" s="137"/>
      <c r="C1711" s="329"/>
      <c r="D1711" s="329"/>
      <c r="E1711" s="329"/>
      <c r="F1711" s="329"/>
      <c r="G1711" s="329"/>
      <c r="H1711" s="329"/>
      <c r="I1711" s="330"/>
    </row>
    <row r="1712" spans="1:9" ht="12.75">
      <c r="A1712" s="138">
        <v>7</v>
      </c>
      <c r="B1712" s="137"/>
      <c r="C1712" s="329"/>
      <c r="D1712" s="329"/>
      <c r="E1712" s="329"/>
      <c r="F1712" s="329"/>
      <c r="G1712" s="329"/>
      <c r="H1712" s="329"/>
      <c r="I1712" s="330"/>
    </row>
    <row r="1713" spans="1:9" ht="12.75">
      <c r="A1713" s="138">
        <v>8</v>
      </c>
      <c r="B1713" s="137"/>
      <c r="C1713" s="329"/>
      <c r="D1713" s="329"/>
      <c r="E1713" s="329"/>
      <c r="F1713" s="329"/>
      <c r="G1713" s="329"/>
      <c r="H1713" s="329"/>
      <c r="I1713" s="330"/>
    </row>
    <row r="1714" spans="1:9" ht="13.5" thickBot="1">
      <c r="A1714" s="331" t="s">
        <v>87</v>
      </c>
      <c r="B1714" s="332"/>
      <c r="C1714" s="332"/>
      <c r="D1714" s="86"/>
      <c r="E1714" s="86"/>
      <c r="F1714" s="332" t="e">
        <f>VLOOKUP(J1703,мандатка!$B:$N,8,FALSE)</f>
        <v>#N/A</v>
      </c>
      <c r="G1714" s="332"/>
      <c r="H1714" s="332"/>
      <c r="I1714" s="333"/>
    </row>
    <row r="1715" spans="1:9" ht="13.5" thickBot="1">
      <c r="A1715" s="106"/>
      <c r="B1715" s="106"/>
      <c r="C1715" s="106"/>
      <c r="D1715" s="13"/>
      <c r="E1715" s="13"/>
      <c r="F1715" s="106"/>
      <c r="G1715" s="106"/>
      <c r="H1715" s="106"/>
      <c r="I1715" s="106"/>
    </row>
    <row r="1716" spans="1:9" ht="12.75">
      <c r="A1716" s="310" t="s">
        <v>85</v>
      </c>
      <c r="B1716" s="334"/>
      <c r="C1716" s="334"/>
      <c r="D1716" s="334"/>
      <c r="E1716" s="334"/>
      <c r="F1716" s="334"/>
      <c r="G1716" s="334"/>
      <c r="H1716" s="334"/>
      <c r="I1716" s="311"/>
    </row>
    <row r="1717" spans="1:10" ht="20.25">
      <c r="A1717" s="326" t="s">
        <v>86</v>
      </c>
      <c r="B1717" s="327"/>
      <c r="C1717" s="335" t="e">
        <f>VLOOKUP(J1717,мандатка!$B:$N,3,FALSE)</f>
        <v>#N/A</v>
      </c>
      <c r="D1717" s="335"/>
      <c r="E1717" s="335"/>
      <c r="F1717" s="335"/>
      <c r="G1717" s="335"/>
      <c r="H1717" s="335"/>
      <c r="I1717" s="336"/>
      <c r="J1717">
        <v>370</v>
      </c>
    </row>
    <row r="1718" spans="1:9" ht="12.75">
      <c r="A1718" s="326" t="s">
        <v>89</v>
      </c>
      <c r="B1718" s="327"/>
      <c r="C1718" s="327"/>
      <c r="D1718" s="327"/>
      <c r="E1718" s="327"/>
      <c r="F1718" s="327"/>
      <c r="G1718" s="327"/>
      <c r="H1718" s="327"/>
      <c r="I1718" s="328"/>
    </row>
    <row r="1719" spans="1:9" ht="26.25">
      <c r="A1719" s="138" t="s">
        <v>1</v>
      </c>
      <c r="B1719" s="137" t="s">
        <v>12</v>
      </c>
      <c r="C1719" s="329" t="s">
        <v>4</v>
      </c>
      <c r="D1719" s="329"/>
      <c r="E1719" s="329"/>
      <c r="F1719" s="329"/>
      <c r="G1719" s="329"/>
      <c r="H1719" s="329"/>
      <c r="I1719" s="330"/>
    </row>
    <row r="1720" spans="1:9" ht="12.75">
      <c r="A1720" s="138">
        <v>1</v>
      </c>
      <c r="B1720" s="137"/>
      <c r="C1720" s="329"/>
      <c r="D1720" s="329"/>
      <c r="E1720" s="329"/>
      <c r="F1720" s="329"/>
      <c r="G1720" s="329"/>
      <c r="H1720" s="329"/>
      <c r="I1720" s="330"/>
    </row>
    <row r="1721" spans="1:9" ht="12.75">
      <c r="A1721" s="138">
        <v>2</v>
      </c>
      <c r="B1721" s="137"/>
      <c r="C1721" s="329"/>
      <c r="D1721" s="329"/>
      <c r="E1721" s="329"/>
      <c r="F1721" s="329"/>
      <c r="G1721" s="329"/>
      <c r="H1721" s="329"/>
      <c r="I1721" s="330"/>
    </row>
    <row r="1722" spans="1:9" ht="12.75">
      <c r="A1722" s="138">
        <v>1</v>
      </c>
      <c r="B1722" s="137"/>
      <c r="C1722" s="329"/>
      <c r="D1722" s="329"/>
      <c r="E1722" s="329"/>
      <c r="F1722" s="329"/>
      <c r="G1722" s="329"/>
      <c r="H1722" s="329"/>
      <c r="I1722" s="330"/>
    </row>
    <row r="1723" spans="1:9" ht="12.75">
      <c r="A1723" s="138">
        <v>2</v>
      </c>
      <c r="B1723" s="137"/>
      <c r="C1723" s="329"/>
      <c r="D1723" s="329"/>
      <c r="E1723" s="329"/>
      <c r="F1723" s="329"/>
      <c r="G1723" s="329"/>
      <c r="H1723" s="329"/>
      <c r="I1723" s="330"/>
    </row>
    <row r="1724" spans="1:9" ht="12.75">
      <c r="A1724" s="138">
        <v>1</v>
      </c>
      <c r="B1724" s="137"/>
      <c r="C1724" s="329"/>
      <c r="D1724" s="329"/>
      <c r="E1724" s="329"/>
      <c r="F1724" s="329"/>
      <c r="G1724" s="329"/>
      <c r="H1724" s="329"/>
      <c r="I1724" s="330"/>
    </row>
    <row r="1725" spans="1:9" ht="12.75">
      <c r="A1725" s="138">
        <v>2</v>
      </c>
      <c r="B1725" s="137"/>
      <c r="C1725" s="329"/>
      <c r="D1725" s="329"/>
      <c r="E1725" s="329"/>
      <c r="F1725" s="329"/>
      <c r="G1725" s="329"/>
      <c r="H1725" s="329"/>
      <c r="I1725" s="330"/>
    </row>
    <row r="1726" spans="1:9" ht="12.75">
      <c r="A1726" s="138">
        <v>1</v>
      </c>
      <c r="B1726" s="137"/>
      <c r="C1726" s="329"/>
      <c r="D1726" s="329"/>
      <c r="E1726" s="329"/>
      <c r="F1726" s="329"/>
      <c r="G1726" s="329"/>
      <c r="H1726" s="329"/>
      <c r="I1726" s="330"/>
    </row>
    <row r="1727" spans="1:9" ht="12.75">
      <c r="A1727" s="138">
        <v>2</v>
      </c>
      <c r="B1727" s="137"/>
      <c r="C1727" s="329"/>
      <c r="D1727" s="329"/>
      <c r="E1727" s="329"/>
      <c r="F1727" s="329"/>
      <c r="G1727" s="329"/>
      <c r="H1727" s="329"/>
      <c r="I1727" s="330"/>
    </row>
    <row r="1728" spans="1:9" ht="13.5" thickBot="1">
      <c r="A1728" s="331" t="s">
        <v>87</v>
      </c>
      <c r="B1728" s="332"/>
      <c r="C1728" s="332"/>
      <c r="D1728" s="86"/>
      <c r="E1728" s="86"/>
      <c r="F1728" s="332" t="e">
        <f>VLOOKUP(J1717,мандатка!$B:$N,8,FALSE)</f>
        <v>#N/A</v>
      </c>
      <c r="G1728" s="332"/>
      <c r="H1728" s="332"/>
      <c r="I1728" s="333"/>
    </row>
    <row r="1729" spans="1:9" ht="13.5" thickBot="1">
      <c r="A1729" s="106"/>
      <c r="B1729" s="106"/>
      <c r="C1729" s="106"/>
      <c r="D1729" s="13"/>
      <c r="E1729" s="13"/>
      <c r="F1729" s="106"/>
      <c r="G1729" s="106"/>
      <c r="H1729" s="106"/>
      <c r="I1729" s="106"/>
    </row>
    <row r="1730" spans="1:9" ht="12.75">
      <c r="A1730" s="310" t="s">
        <v>85</v>
      </c>
      <c r="B1730" s="334"/>
      <c r="C1730" s="334"/>
      <c r="D1730" s="334"/>
      <c r="E1730" s="334"/>
      <c r="F1730" s="334"/>
      <c r="G1730" s="334"/>
      <c r="H1730" s="334"/>
      <c r="I1730" s="311"/>
    </row>
    <row r="1731" spans="1:10" ht="20.25">
      <c r="A1731" s="326" t="s">
        <v>86</v>
      </c>
      <c r="B1731" s="327"/>
      <c r="C1731" s="335" t="e">
        <f>VLOOKUP(J1731,мандатка!$B:$N,3,FALSE)</f>
        <v>#N/A</v>
      </c>
      <c r="D1731" s="335"/>
      <c r="E1731" s="335"/>
      <c r="F1731" s="335"/>
      <c r="G1731" s="335"/>
      <c r="H1731" s="335"/>
      <c r="I1731" s="336"/>
      <c r="J1731">
        <v>370</v>
      </c>
    </row>
    <row r="1732" spans="1:9" ht="12.75">
      <c r="A1732" s="326" t="s">
        <v>90</v>
      </c>
      <c r="B1732" s="327"/>
      <c r="C1732" s="327"/>
      <c r="D1732" s="327"/>
      <c r="E1732" s="327"/>
      <c r="F1732" s="327"/>
      <c r="G1732" s="327"/>
      <c r="H1732" s="327"/>
      <c r="I1732" s="328"/>
    </row>
    <row r="1733" spans="1:9" ht="26.25">
      <c r="A1733" s="138" t="s">
        <v>1</v>
      </c>
      <c r="B1733" s="137" t="s">
        <v>12</v>
      </c>
      <c r="C1733" s="329" t="s">
        <v>4</v>
      </c>
      <c r="D1733" s="329"/>
      <c r="E1733" s="329"/>
      <c r="F1733" s="329"/>
      <c r="G1733" s="329"/>
      <c r="H1733" s="329"/>
      <c r="I1733" s="330"/>
    </row>
    <row r="1734" spans="1:9" ht="12.75">
      <c r="A1734" s="138">
        <v>1</v>
      </c>
      <c r="B1734" s="137"/>
      <c r="C1734" s="329"/>
      <c r="D1734" s="329"/>
      <c r="E1734" s="329"/>
      <c r="F1734" s="329"/>
      <c r="G1734" s="329"/>
      <c r="H1734" s="329"/>
      <c r="I1734" s="330"/>
    </row>
    <row r="1735" spans="1:9" ht="12.75">
      <c r="A1735" s="138">
        <v>2</v>
      </c>
      <c r="B1735" s="137"/>
      <c r="C1735" s="329"/>
      <c r="D1735" s="329"/>
      <c r="E1735" s="329"/>
      <c r="F1735" s="329"/>
      <c r="G1735" s="329"/>
      <c r="H1735" s="329"/>
      <c r="I1735" s="330"/>
    </row>
    <row r="1736" spans="1:9" ht="12.75">
      <c r="A1736" s="138">
        <v>3</v>
      </c>
      <c r="B1736" s="137"/>
      <c r="C1736" s="329"/>
      <c r="D1736" s="329"/>
      <c r="E1736" s="329"/>
      <c r="F1736" s="329"/>
      <c r="G1736" s="329"/>
      <c r="H1736" s="329"/>
      <c r="I1736" s="330"/>
    </row>
    <row r="1737" spans="1:9" ht="12.75">
      <c r="A1737" s="138">
        <v>4</v>
      </c>
      <c r="B1737" s="137"/>
      <c r="C1737" s="329"/>
      <c r="D1737" s="329"/>
      <c r="E1737" s="329"/>
      <c r="F1737" s="329"/>
      <c r="G1737" s="329"/>
      <c r="H1737" s="329"/>
      <c r="I1737" s="330"/>
    </row>
    <row r="1738" spans="1:9" ht="12.75">
      <c r="A1738" s="138">
        <v>5</v>
      </c>
      <c r="B1738" s="137"/>
      <c r="C1738" s="329"/>
      <c r="D1738" s="329"/>
      <c r="E1738" s="329"/>
      <c r="F1738" s="329"/>
      <c r="G1738" s="329"/>
      <c r="H1738" s="329"/>
      <c r="I1738" s="330"/>
    </row>
    <row r="1739" spans="1:9" ht="12.75">
      <c r="A1739" s="138">
        <v>6</v>
      </c>
      <c r="B1739" s="137"/>
      <c r="C1739" s="329"/>
      <c r="D1739" s="329"/>
      <c r="E1739" s="329"/>
      <c r="F1739" s="329"/>
      <c r="G1739" s="329"/>
      <c r="H1739" s="329"/>
      <c r="I1739" s="330"/>
    </row>
    <row r="1740" spans="1:9" ht="13.5" thickBot="1">
      <c r="A1740" s="331" t="s">
        <v>87</v>
      </c>
      <c r="B1740" s="332"/>
      <c r="C1740" s="332"/>
      <c r="D1740" s="86"/>
      <c r="E1740" s="86"/>
      <c r="F1740" s="332" t="e">
        <f>VLOOKUP(J1731,мандатка!$B:$N,8,FALSE)</f>
        <v>#N/A</v>
      </c>
      <c r="G1740" s="332"/>
      <c r="H1740" s="332"/>
      <c r="I1740" s="333"/>
    </row>
    <row r="1741" spans="1:9" ht="13.5" thickBot="1">
      <c r="A1741" s="106"/>
      <c r="B1741" s="106"/>
      <c r="C1741" s="106"/>
      <c r="D1741" s="13"/>
      <c r="E1741" s="13"/>
      <c r="F1741" s="106"/>
      <c r="G1741" s="106"/>
      <c r="H1741" s="106"/>
      <c r="I1741" s="106"/>
    </row>
    <row r="1742" spans="1:9" ht="12.75">
      <c r="A1742" s="310" t="s">
        <v>85</v>
      </c>
      <c r="B1742" s="334"/>
      <c r="C1742" s="334"/>
      <c r="D1742" s="334"/>
      <c r="E1742" s="334"/>
      <c r="F1742" s="334"/>
      <c r="G1742" s="334"/>
      <c r="H1742" s="334"/>
      <c r="I1742" s="311"/>
    </row>
    <row r="1743" spans="1:10" ht="20.25">
      <c r="A1743" s="326" t="s">
        <v>86</v>
      </c>
      <c r="B1743" s="327"/>
      <c r="C1743" s="335" t="e">
        <f>VLOOKUP(J1743,мандатка!$B:$N,3,FALSE)</f>
        <v>#N/A</v>
      </c>
      <c r="D1743" s="335"/>
      <c r="E1743" s="335"/>
      <c r="F1743" s="335"/>
      <c r="G1743" s="335"/>
      <c r="H1743" s="335"/>
      <c r="I1743" s="336"/>
      <c r="J1743">
        <v>370</v>
      </c>
    </row>
    <row r="1744" spans="1:9" ht="12.75">
      <c r="A1744" s="326" t="s">
        <v>91</v>
      </c>
      <c r="B1744" s="327"/>
      <c r="C1744" s="327"/>
      <c r="D1744" s="327"/>
      <c r="E1744" s="327"/>
      <c r="F1744" s="327"/>
      <c r="G1744" s="327"/>
      <c r="H1744" s="327"/>
      <c r="I1744" s="328"/>
    </row>
    <row r="1745" spans="1:9" ht="26.25">
      <c r="A1745" s="138" t="s">
        <v>1</v>
      </c>
      <c r="B1745" s="137" t="s">
        <v>12</v>
      </c>
      <c r="C1745" s="329" t="s">
        <v>4</v>
      </c>
      <c r="D1745" s="329"/>
      <c r="E1745" s="329"/>
      <c r="F1745" s="329"/>
      <c r="G1745" s="329"/>
      <c r="H1745" s="329"/>
      <c r="I1745" s="330"/>
    </row>
    <row r="1746" spans="1:9" ht="12.75">
      <c r="A1746" s="138">
        <v>1</v>
      </c>
      <c r="B1746" s="137"/>
      <c r="C1746" s="329"/>
      <c r="D1746" s="329"/>
      <c r="E1746" s="329"/>
      <c r="F1746" s="329"/>
      <c r="G1746" s="329"/>
      <c r="H1746" s="329"/>
      <c r="I1746" s="330"/>
    </row>
    <row r="1747" spans="1:9" ht="12.75">
      <c r="A1747" s="138">
        <v>2</v>
      </c>
      <c r="B1747" s="137"/>
      <c r="C1747" s="329"/>
      <c r="D1747" s="329"/>
      <c r="E1747" s="329"/>
      <c r="F1747" s="329"/>
      <c r="G1747" s="329"/>
      <c r="H1747" s="329"/>
      <c r="I1747" s="330"/>
    </row>
    <row r="1748" spans="1:9" ht="12.75">
      <c r="A1748" s="138">
        <v>3</v>
      </c>
      <c r="B1748" s="137"/>
      <c r="C1748" s="329"/>
      <c r="D1748" s="329"/>
      <c r="E1748" s="329"/>
      <c r="F1748" s="329"/>
      <c r="G1748" s="329"/>
      <c r="H1748" s="329"/>
      <c r="I1748" s="330"/>
    </row>
    <row r="1749" spans="1:9" ht="12.75">
      <c r="A1749" s="138">
        <v>4</v>
      </c>
      <c r="B1749" s="137"/>
      <c r="C1749" s="329"/>
      <c r="D1749" s="329"/>
      <c r="E1749" s="329"/>
      <c r="F1749" s="329"/>
      <c r="G1749" s="329"/>
      <c r="H1749" s="329"/>
      <c r="I1749" s="330"/>
    </row>
    <row r="1750" spans="1:9" ht="12.75">
      <c r="A1750" s="138">
        <v>5</v>
      </c>
      <c r="B1750" s="137"/>
      <c r="C1750" s="329"/>
      <c r="D1750" s="329"/>
      <c r="E1750" s="329"/>
      <c r="F1750" s="329"/>
      <c r="G1750" s="329"/>
      <c r="H1750" s="329"/>
      <c r="I1750" s="330"/>
    </row>
    <row r="1751" spans="1:9" ht="12.75">
      <c r="A1751" s="138">
        <v>6</v>
      </c>
      <c r="B1751" s="137"/>
      <c r="C1751" s="329"/>
      <c r="D1751" s="329"/>
      <c r="E1751" s="329"/>
      <c r="F1751" s="329"/>
      <c r="G1751" s="329"/>
      <c r="H1751" s="329"/>
      <c r="I1751" s="330"/>
    </row>
    <row r="1752" spans="1:9" ht="13.5" thickBot="1">
      <c r="A1752" s="331" t="s">
        <v>87</v>
      </c>
      <c r="B1752" s="332"/>
      <c r="C1752" s="332"/>
      <c r="D1752" s="86"/>
      <c r="E1752" s="86"/>
      <c r="F1752" s="332" t="e">
        <f>VLOOKUP(J1743,мандатка!$B:$N,8,FALSE)</f>
        <v>#N/A</v>
      </c>
      <c r="G1752" s="332"/>
      <c r="H1752" s="332"/>
      <c r="I1752" s="333"/>
    </row>
    <row r="1753" spans="1:9" ht="13.5" thickBot="1">
      <c r="A1753" s="106"/>
      <c r="B1753" s="106"/>
      <c r="C1753" s="106"/>
      <c r="D1753" s="13"/>
      <c r="E1753" s="13"/>
      <c r="F1753" s="106"/>
      <c r="G1753" s="106"/>
      <c r="H1753" s="106"/>
      <c r="I1753" s="106"/>
    </row>
    <row r="1754" spans="1:9" ht="12.75">
      <c r="A1754" s="310" t="s">
        <v>85</v>
      </c>
      <c r="B1754" s="334"/>
      <c r="C1754" s="334"/>
      <c r="D1754" s="334"/>
      <c r="E1754" s="334"/>
      <c r="F1754" s="334"/>
      <c r="G1754" s="334"/>
      <c r="H1754" s="334"/>
      <c r="I1754" s="311"/>
    </row>
    <row r="1755" spans="1:10" ht="20.25">
      <c r="A1755" s="326" t="s">
        <v>86</v>
      </c>
      <c r="B1755" s="327"/>
      <c r="C1755" s="335" t="e">
        <f>VLOOKUP(J1755,мандатка!$B:$N,3,FALSE)</f>
        <v>#N/A</v>
      </c>
      <c r="D1755" s="335"/>
      <c r="E1755" s="335"/>
      <c r="F1755" s="335"/>
      <c r="G1755" s="335"/>
      <c r="H1755" s="335"/>
      <c r="I1755" s="336"/>
      <c r="J1755">
        <v>370</v>
      </c>
    </row>
    <row r="1756" spans="1:9" ht="12.75">
      <c r="A1756" s="326" t="s">
        <v>92</v>
      </c>
      <c r="B1756" s="327"/>
      <c r="C1756" s="327"/>
      <c r="D1756" s="327"/>
      <c r="E1756" s="327"/>
      <c r="F1756" s="327"/>
      <c r="G1756" s="327"/>
      <c r="H1756" s="327"/>
      <c r="I1756" s="328"/>
    </row>
    <row r="1757" spans="1:9" ht="26.25">
      <c r="A1757" s="87" t="s">
        <v>1</v>
      </c>
      <c r="B1757" s="13" t="s">
        <v>12</v>
      </c>
      <c r="C1757" s="327" t="s">
        <v>4</v>
      </c>
      <c r="D1757" s="327"/>
      <c r="E1757" s="327"/>
      <c r="F1757" s="327"/>
      <c r="G1757" s="327"/>
      <c r="H1757" s="327"/>
      <c r="I1757" s="328"/>
    </row>
    <row r="1758" spans="1:9" ht="12.75">
      <c r="A1758" s="138">
        <v>1</v>
      </c>
      <c r="B1758" s="137"/>
      <c r="C1758" s="329"/>
      <c r="D1758" s="329"/>
      <c r="E1758" s="329"/>
      <c r="F1758" s="329"/>
      <c r="G1758" s="329"/>
      <c r="H1758" s="329"/>
      <c r="I1758" s="330"/>
    </row>
    <row r="1759" spans="1:9" ht="12.75">
      <c r="A1759" s="138">
        <v>2</v>
      </c>
      <c r="B1759" s="137"/>
      <c r="C1759" s="329"/>
      <c r="D1759" s="329"/>
      <c r="E1759" s="329"/>
      <c r="F1759" s="329"/>
      <c r="G1759" s="329"/>
      <c r="H1759" s="329"/>
      <c r="I1759" s="330"/>
    </row>
    <row r="1760" spans="1:9" ht="12.75">
      <c r="A1760" s="138">
        <v>3</v>
      </c>
      <c r="B1760" s="137"/>
      <c r="C1760" s="329"/>
      <c r="D1760" s="329"/>
      <c r="E1760" s="329"/>
      <c r="F1760" s="329"/>
      <c r="G1760" s="329"/>
      <c r="H1760" s="329"/>
      <c r="I1760" s="330"/>
    </row>
    <row r="1761" spans="1:9" ht="12.75">
      <c r="A1761" s="138">
        <v>4</v>
      </c>
      <c r="B1761" s="137"/>
      <c r="C1761" s="329"/>
      <c r="D1761" s="329"/>
      <c r="E1761" s="329"/>
      <c r="F1761" s="329"/>
      <c r="G1761" s="329"/>
      <c r="H1761" s="329"/>
      <c r="I1761" s="330"/>
    </row>
    <row r="1762" spans="1:9" ht="12.75">
      <c r="A1762" s="138">
        <v>5</v>
      </c>
      <c r="B1762" s="137"/>
      <c r="C1762" s="329"/>
      <c r="D1762" s="329"/>
      <c r="E1762" s="329"/>
      <c r="F1762" s="329"/>
      <c r="G1762" s="329"/>
      <c r="H1762" s="329"/>
      <c r="I1762" s="330"/>
    </row>
    <row r="1763" spans="1:9" ht="12.75">
      <c r="A1763" s="138">
        <v>6</v>
      </c>
      <c r="B1763" s="137"/>
      <c r="C1763" s="329"/>
      <c r="D1763" s="329"/>
      <c r="E1763" s="329"/>
      <c r="F1763" s="329"/>
      <c r="G1763" s="329"/>
      <c r="H1763" s="329"/>
      <c r="I1763" s="330"/>
    </row>
    <row r="1764" spans="1:9" ht="13.5" thickBot="1">
      <c r="A1764" s="331" t="s">
        <v>87</v>
      </c>
      <c r="B1764" s="332"/>
      <c r="C1764" s="332"/>
      <c r="D1764" s="86"/>
      <c r="E1764" s="86"/>
      <c r="F1764" s="332" t="e">
        <f>VLOOKUP(J1755,мандатка!$B:$N,8,FALSE)</f>
        <v>#N/A</v>
      </c>
      <c r="G1764" s="332"/>
      <c r="H1764" s="332"/>
      <c r="I1764" s="333"/>
    </row>
    <row r="1765" spans="1:9" ht="12.75">
      <c r="A1765" s="310" t="s">
        <v>85</v>
      </c>
      <c r="B1765" s="334"/>
      <c r="C1765" s="334"/>
      <c r="D1765" s="334"/>
      <c r="E1765" s="334"/>
      <c r="F1765" s="334"/>
      <c r="G1765" s="334"/>
      <c r="H1765" s="334"/>
      <c r="I1765" s="311"/>
    </row>
    <row r="1766" spans="1:10" ht="20.25">
      <c r="A1766" s="326" t="s">
        <v>86</v>
      </c>
      <c r="B1766" s="327"/>
      <c r="C1766" s="335" t="e">
        <f>VLOOKUP(J1766,мандатка!$B:$N,3,FALSE)</f>
        <v>#N/A</v>
      </c>
      <c r="D1766" s="335"/>
      <c r="E1766" s="335"/>
      <c r="F1766" s="335"/>
      <c r="G1766" s="335"/>
      <c r="H1766" s="335"/>
      <c r="I1766" s="336"/>
      <c r="J1766">
        <v>380</v>
      </c>
    </row>
    <row r="1767" spans="1:9" ht="12.75">
      <c r="A1767" s="326" t="s">
        <v>88</v>
      </c>
      <c r="B1767" s="327"/>
      <c r="C1767" s="327"/>
      <c r="D1767" s="327"/>
      <c r="E1767" s="327"/>
      <c r="F1767" s="327"/>
      <c r="G1767" s="327"/>
      <c r="H1767" s="327"/>
      <c r="I1767" s="328"/>
    </row>
    <row r="1768" spans="1:9" ht="26.25">
      <c r="A1768" s="138" t="s">
        <v>1</v>
      </c>
      <c r="B1768" s="137" t="s">
        <v>12</v>
      </c>
      <c r="C1768" s="329" t="s">
        <v>4</v>
      </c>
      <c r="D1768" s="329"/>
      <c r="E1768" s="329"/>
      <c r="F1768" s="329"/>
      <c r="G1768" s="329"/>
      <c r="H1768" s="329"/>
      <c r="I1768" s="330"/>
    </row>
    <row r="1769" spans="1:9" ht="12.75">
      <c r="A1769" s="138">
        <v>1</v>
      </c>
      <c r="B1769" s="137"/>
      <c r="C1769" s="329"/>
      <c r="D1769" s="329"/>
      <c r="E1769" s="329"/>
      <c r="F1769" s="329"/>
      <c r="G1769" s="329"/>
      <c r="H1769" s="329"/>
      <c r="I1769" s="330"/>
    </row>
    <row r="1770" spans="1:9" ht="12.75">
      <c r="A1770" s="138">
        <v>2</v>
      </c>
      <c r="B1770" s="137"/>
      <c r="C1770" s="329"/>
      <c r="D1770" s="329"/>
      <c r="E1770" s="329"/>
      <c r="F1770" s="329"/>
      <c r="G1770" s="329"/>
      <c r="H1770" s="329"/>
      <c r="I1770" s="330"/>
    </row>
    <row r="1771" spans="1:9" ht="12.75">
      <c r="A1771" s="138">
        <v>3</v>
      </c>
      <c r="B1771" s="137"/>
      <c r="C1771" s="329"/>
      <c r="D1771" s="329"/>
      <c r="E1771" s="329"/>
      <c r="F1771" s="329"/>
      <c r="G1771" s="329"/>
      <c r="H1771" s="329"/>
      <c r="I1771" s="330"/>
    </row>
    <row r="1772" spans="1:9" ht="12.75">
      <c r="A1772" s="138">
        <v>4</v>
      </c>
      <c r="B1772" s="137"/>
      <c r="C1772" s="329"/>
      <c r="D1772" s="329"/>
      <c r="E1772" s="329"/>
      <c r="F1772" s="329"/>
      <c r="G1772" s="329"/>
      <c r="H1772" s="329"/>
      <c r="I1772" s="330"/>
    </row>
    <row r="1773" spans="1:9" ht="12.75">
      <c r="A1773" s="138">
        <v>5</v>
      </c>
      <c r="B1773" s="137"/>
      <c r="C1773" s="329"/>
      <c r="D1773" s="329"/>
      <c r="E1773" s="329"/>
      <c r="F1773" s="329"/>
      <c r="G1773" s="329"/>
      <c r="H1773" s="329"/>
      <c r="I1773" s="330"/>
    </row>
    <row r="1774" spans="1:9" ht="12.75">
      <c r="A1774" s="138">
        <v>6</v>
      </c>
      <c r="B1774" s="137"/>
      <c r="C1774" s="329"/>
      <c r="D1774" s="329"/>
      <c r="E1774" s="329"/>
      <c r="F1774" s="329"/>
      <c r="G1774" s="329"/>
      <c r="H1774" s="329"/>
      <c r="I1774" s="330"/>
    </row>
    <row r="1775" spans="1:9" ht="12.75">
      <c r="A1775" s="138">
        <v>7</v>
      </c>
      <c r="B1775" s="137"/>
      <c r="C1775" s="329"/>
      <c r="D1775" s="329"/>
      <c r="E1775" s="329"/>
      <c r="F1775" s="329"/>
      <c r="G1775" s="329"/>
      <c r="H1775" s="329"/>
      <c r="I1775" s="330"/>
    </row>
    <row r="1776" spans="1:9" ht="12.75">
      <c r="A1776" s="138">
        <v>8</v>
      </c>
      <c r="B1776" s="137"/>
      <c r="C1776" s="329"/>
      <c r="D1776" s="329"/>
      <c r="E1776" s="329"/>
      <c r="F1776" s="329"/>
      <c r="G1776" s="329"/>
      <c r="H1776" s="329"/>
      <c r="I1776" s="330"/>
    </row>
    <row r="1777" spans="1:9" ht="13.5" thickBot="1">
      <c r="A1777" s="331" t="s">
        <v>87</v>
      </c>
      <c r="B1777" s="332"/>
      <c r="C1777" s="332"/>
      <c r="D1777" s="86"/>
      <c r="E1777" s="86"/>
      <c r="F1777" s="332" t="e">
        <f>VLOOKUP(J1766,мандатка!$B:$N,8,FALSE)</f>
        <v>#N/A</v>
      </c>
      <c r="G1777" s="332"/>
      <c r="H1777" s="332"/>
      <c r="I1777" s="333"/>
    </row>
    <row r="1778" spans="1:9" ht="13.5" thickBot="1">
      <c r="A1778" s="106"/>
      <c r="B1778" s="106"/>
      <c r="C1778" s="106"/>
      <c r="D1778" s="13"/>
      <c r="E1778" s="13"/>
      <c r="F1778" s="106"/>
      <c r="G1778" s="106"/>
      <c r="H1778" s="106"/>
      <c r="I1778" s="106"/>
    </row>
    <row r="1779" spans="1:9" ht="12.75">
      <c r="A1779" s="310" t="s">
        <v>85</v>
      </c>
      <c r="B1779" s="334"/>
      <c r="C1779" s="334"/>
      <c r="D1779" s="334"/>
      <c r="E1779" s="334"/>
      <c r="F1779" s="334"/>
      <c r="G1779" s="334"/>
      <c r="H1779" s="334"/>
      <c r="I1779" s="311"/>
    </row>
    <row r="1780" spans="1:10" ht="20.25">
      <c r="A1780" s="326" t="s">
        <v>86</v>
      </c>
      <c r="B1780" s="327"/>
      <c r="C1780" s="335" t="e">
        <f>VLOOKUP(J1780,мандатка!$B:$N,3,FALSE)</f>
        <v>#N/A</v>
      </c>
      <c r="D1780" s="335"/>
      <c r="E1780" s="335"/>
      <c r="F1780" s="335"/>
      <c r="G1780" s="335"/>
      <c r="H1780" s="335"/>
      <c r="I1780" s="336"/>
      <c r="J1780">
        <v>380</v>
      </c>
    </row>
    <row r="1781" spans="1:9" ht="12.75">
      <c r="A1781" s="326" t="s">
        <v>89</v>
      </c>
      <c r="B1781" s="327"/>
      <c r="C1781" s="327"/>
      <c r="D1781" s="327"/>
      <c r="E1781" s="327"/>
      <c r="F1781" s="327"/>
      <c r="G1781" s="327"/>
      <c r="H1781" s="327"/>
      <c r="I1781" s="328"/>
    </row>
    <row r="1782" spans="1:9" ht="26.25">
      <c r="A1782" s="138" t="s">
        <v>1</v>
      </c>
      <c r="B1782" s="137" t="s">
        <v>12</v>
      </c>
      <c r="C1782" s="329" t="s">
        <v>4</v>
      </c>
      <c r="D1782" s="329"/>
      <c r="E1782" s="329"/>
      <c r="F1782" s="329"/>
      <c r="G1782" s="329"/>
      <c r="H1782" s="329"/>
      <c r="I1782" s="330"/>
    </row>
    <row r="1783" spans="1:9" ht="12.75">
      <c r="A1783" s="138">
        <v>1</v>
      </c>
      <c r="B1783" s="137"/>
      <c r="C1783" s="329"/>
      <c r="D1783" s="329"/>
      <c r="E1783" s="329"/>
      <c r="F1783" s="329"/>
      <c r="G1783" s="329"/>
      <c r="H1783" s="329"/>
      <c r="I1783" s="330"/>
    </row>
    <row r="1784" spans="1:9" ht="12.75">
      <c r="A1784" s="138">
        <v>2</v>
      </c>
      <c r="B1784" s="137"/>
      <c r="C1784" s="329"/>
      <c r="D1784" s="329"/>
      <c r="E1784" s="329"/>
      <c r="F1784" s="329"/>
      <c r="G1784" s="329"/>
      <c r="H1784" s="329"/>
      <c r="I1784" s="330"/>
    </row>
    <row r="1785" spans="1:9" ht="12.75">
      <c r="A1785" s="138">
        <v>1</v>
      </c>
      <c r="B1785" s="137"/>
      <c r="C1785" s="329"/>
      <c r="D1785" s="329"/>
      <c r="E1785" s="329"/>
      <c r="F1785" s="329"/>
      <c r="G1785" s="329"/>
      <c r="H1785" s="329"/>
      <c r="I1785" s="330"/>
    </row>
    <row r="1786" spans="1:9" ht="12.75">
      <c r="A1786" s="138">
        <v>2</v>
      </c>
      <c r="B1786" s="137"/>
      <c r="C1786" s="329"/>
      <c r="D1786" s="329"/>
      <c r="E1786" s="329"/>
      <c r="F1786" s="329"/>
      <c r="G1786" s="329"/>
      <c r="H1786" s="329"/>
      <c r="I1786" s="330"/>
    </row>
    <row r="1787" spans="1:9" ht="12.75">
      <c r="A1787" s="138">
        <v>1</v>
      </c>
      <c r="B1787" s="137"/>
      <c r="C1787" s="329"/>
      <c r="D1787" s="329"/>
      <c r="E1787" s="329"/>
      <c r="F1787" s="329"/>
      <c r="G1787" s="329"/>
      <c r="H1787" s="329"/>
      <c r="I1787" s="330"/>
    </row>
    <row r="1788" spans="1:9" ht="12.75">
      <c r="A1788" s="138">
        <v>2</v>
      </c>
      <c r="B1788" s="137"/>
      <c r="C1788" s="329"/>
      <c r="D1788" s="329"/>
      <c r="E1788" s="329"/>
      <c r="F1788" s="329"/>
      <c r="G1788" s="329"/>
      <c r="H1788" s="329"/>
      <c r="I1788" s="330"/>
    </row>
    <row r="1789" spans="1:9" ht="12.75">
      <c r="A1789" s="138">
        <v>1</v>
      </c>
      <c r="B1789" s="137"/>
      <c r="C1789" s="329"/>
      <c r="D1789" s="329"/>
      <c r="E1789" s="329"/>
      <c r="F1789" s="329"/>
      <c r="G1789" s="329"/>
      <c r="H1789" s="329"/>
      <c r="I1789" s="330"/>
    </row>
    <row r="1790" spans="1:9" ht="12.75">
      <c r="A1790" s="138">
        <v>2</v>
      </c>
      <c r="B1790" s="137"/>
      <c r="C1790" s="329"/>
      <c r="D1790" s="329"/>
      <c r="E1790" s="329"/>
      <c r="F1790" s="329"/>
      <c r="G1790" s="329"/>
      <c r="H1790" s="329"/>
      <c r="I1790" s="330"/>
    </row>
    <row r="1791" spans="1:9" ht="13.5" thickBot="1">
      <c r="A1791" s="331" t="s">
        <v>87</v>
      </c>
      <c r="B1791" s="332"/>
      <c r="C1791" s="332"/>
      <c r="D1791" s="86"/>
      <c r="E1791" s="86"/>
      <c r="F1791" s="332" t="e">
        <f>VLOOKUP(J1780,мандатка!$B:$N,8,FALSE)</f>
        <v>#N/A</v>
      </c>
      <c r="G1791" s="332"/>
      <c r="H1791" s="332"/>
      <c r="I1791" s="333"/>
    </row>
    <row r="1792" spans="1:9" ht="13.5" thickBot="1">
      <c r="A1792" s="106"/>
      <c r="B1792" s="106"/>
      <c r="C1792" s="106"/>
      <c r="D1792" s="13"/>
      <c r="E1792" s="13"/>
      <c r="F1792" s="106"/>
      <c r="G1792" s="106"/>
      <c r="H1792" s="106"/>
      <c r="I1792" s="106"/>
    </row>
    <row r="1793" spans="1:9" ht="12.75">
      <c r="A1793" s="310" t="s">
        <v>85</v>
      </c>
      <c r="B1793" s="334"/>
      <c r="C1793" s="334"/>
      <c r="D1793" s="334"/>
      <c r="E1793" s="334"/>
      <c r="F1793" s="334"/>
      <c r="G1793" s="334"/>
      <c r="H1793" s="334"/>
      <c r="I1793" s="311"/>
    </row>
    <row r="1794" spans="1:10" ht="20.25">
      <c r="A1794" s="326" t="s">
        <v>86</v>
      </c>
      <c r="B1794" s="327"/>
      <c r="C1794" s="335" t="e">
        <f>VLOOKUP(J1794,мандатка!$B:$N,3,FALSE)</f>
        <v>#N/A</v>
      </c>
      <c r="D1794" s="335"/>
      <c r="E1794" s="335"/>
      <c r="F1794" s="335"/>
      <c r="G1794" s="335"/>
      <c r="H1794" s="335"/>
      <c r="I1794" s="336"/>
      <c r="J1794">
        <v>380</v>
      </c>
    </row>
    <row r="1795" spans="1:9" ht="12.75">
      <c r="A1795" s="326" t="s">
        <v>90</v>
      </c>
      <c r="B1795" s="327"/>
      <c r="C1795" s="327"/>
      <c r="D1795" s="327"/>
      <c r="E1795" s="327"/>
      <c r="F1795" s="327"/>
      <c r="G1795" s="327"/>
      <c r="H1795" s="327"/>
      <c r="I1795" s="328"/>
    </row>
    <row r="1796" spans="1:9" ht="26.25">
      <c r="A1796" s="138" t="s">
        <v>1</v>
      </c>
      <c r="B1796" s="137" t="s">
        <v>12</v>
      </c>
      <c r="C1796" s="329" t="s">
        <v>4</v>
      </c>
      <c r="D1796" s="329"/>
      <c r="E1796" s="329"/>
      <c r="F1796" s="329"/>
      <c r="G1796" s="329"/>
      <c r="H1796" s="329"/>
      <c r="I1796" s="330"/>
    </row>
    <row r="1797" spans="1:9" ht="12.75">
      <c r="A1797" s="138">
        <v>1</v>
      </c>
      <c r="B1797" s="137"/>
      <c r="C1797" s="329"/>
      <c r="D1797" s="329"/>
      <c r="E1797" s="329"/>
      <c r="F1797" s="329"/>
      <c r="G1797" s="329"/>
      <c r="H1797" s="329"/>
      <c r="I1797" s="330"/>
    </row>
    <row r="1798" spans="1:9" ht="12.75">
      <c r="A1798" s="138">
        <v>2</v>
      </c>
      <c r="B1798" s="137"/>
      <c r="C1798" s="329"/>
      <c r="D1798" s="329"/>
      <c r="E1798" s="329"/>
      <c r="F1798" s="329"/>
      <c r="G1798" s="329"/>
      <c r="H1798" s="329"/>
      <c r="I1798" s="330"/>
    </row>
    <row r="1799" spans="1:9" ht="12.75">
      <c r="A1799" s="138">
        <v>3</v>
      </c>
      <c r="B1799" s="137"/>
      <c r="C1799" s="329"/>
      <c r="D1799" s="329"/>
      <c r="E1799" s="329"/>
      <c r="F1799" s="329"/>
      <c r="G1799" s="329"/>
      <c r="H1799" s="329"/>
      <c r="I1799" s="330"/>
    </row>
    <row r="1800" spans="1:9" ht="12.75">
      <c r="A1800" s="138">
        <v>4</v>
      </c>
      <c r="B1800" s="137"/>
      <c r="C1800" s="329"/>
      <c r="D1800" s="329"/>
      <c r="E1800" s="329"/>
      <c r="F1800" s="329"/>
      <c r="G1800" s="329"/>
      <c r="H1800" s="329"/>
      <c r="I1800" s="330"/>
    </row>
    <row r="1801" spans="1:9" ht="12.75">
      <c r="A1801" s="138">
        <v>5</v>
      </c>
      <c r="B1801" s="137"/>
      <c r="C1801" s="329"/>
      <c r="D1801" s="329"/>
      <c r="E1801" s="329"/>
      <c r="F1801" s="329"/>
      <c r="G1801" s="329"/>
      <c r="H1801" s="329"/>
      <c r="I1801" s="330"/>
    </row>
    <row r="1802" spans="1:9" ht="12.75">
      <c r="A1802" s="138">
        <v>6</v>
      </c>
      <c r="B1802" s="137"/>
      <c r="C1802" s="329"/>
      <c r="D1802" s="329"/>
      <c r="E1802" s="329"/>
      <c r="F1802" s="329"/>
      <c r="G1802" s="329"/>
      <c r="H1802" s="329"/>
      <c r="I1802" s="330"/>
    </row>
    <row r="1803" spans="1:9" ht="13.5" thickBot="1">
      <c r="A1803" s="331" t="s">
        <v>87</v>
      </c>
      <c r="B1803" s="332"/>
      <c r="C1803" s="332"/>
      <c r="D1803" s="86"/>
      <c r="E1803" s="86"/>
      <c r="F1803" s="332" t="e">
        <f>VLOOKUP(J1794,мандатка!$B:$N,8,FALSE)</f>
        <v>#N/A</v>
      </c>
      <c r="G1803" s="332"/>
      <c r="H1803" s="332"/>
      <c r="I1803" s="333"/>
    </row>
    <row r="1804" spans="1:9" ht="13.5" thickBot="1">
      <c r="A1804" s="106"/>
      <c r="B1804" s="106"/>
      <c r="C1804" s="106"/>
      <c r="D1804" s="13"/>
      <c r="E1804" s="13"/>
      <c r="F1804" s="106"/>
      <c r="G1804" s="106"/>
      <c r="H1804" s="106"/>
      <c r="I1804" s="106"/>
    </row>
    <row r="1805" spans="1:9" ht="12.75">
      <c r="A1805" s="310" t="s">
        <v>85</v>
      </c>
      <c r="B1805" s="334"/>
      <c r="C1805" s="334"/>
      <c r="D1805" s="334"/>
      <c r="E1805" s="334"/>
      <c r="F1805" s="334"/>
      <c r="G1805" s="334"/>
      <c r="H1805" s="334"/>
      <c r="I1805" s="311"/>
    </row>
    <row r="1806" spans="1:10" ht="20.25">
      <c r="A1806" s="326" t="s">
        <v>86</v>
      </c>
      <c r="B1806" s="327"/>
      <c r="C1806" s="335" t="e">
        <f>VLOOKUP(J1806,мандатка!$B:$N,3,FALSE)</f>
        <v>#N/A</v>
      </c>
      <c r="D1806" s="335"/>
      <c r="E1806" s="335"/>
      <c r="F1806" s="335"/>
      <c r="G1806" s="335"/>
      <c r="H1806" s="335"/>
      <c r="I1806" s="336"/>
      <c r="J1806">
        <v>380</v>
      </c>
    </row>
    <row r="1807" spans="1:9" ht="12.75">
      <c r="A1807" s="326" t="s">
        <v>91</v>
      </c>
      <c r="B1807" s="327"/>
      <c r="C1807" s="327"/>
      <c r="D1807" s="327"/>
      <c r="E1807" s="327"/>
      <c r="F1807" s="327"/>
      <c r="G1807" s="327"/>
      <c r="H1807" s="327"/>
      <c r="I1807" s="328"/>
    </row>
    <row r="1808" spans="1:9" ht="26.25">
      <c r="A1808" s="138" t="s">
        <v>1</v>
      </c>
      <c r="B1808" s="137" t="s">
        <v>12</v>
      </c>
      <c r="C1808" s="329" t="s">
        <v>4</v>
      </c>
      <c r="D1808" s="329"/>
      <c r="E1808" s="329"/>
      <c r="F1808" s="329"/>
      <c r="G1808" s="329"/>
      <c r="H1808" s="329"/>
      <c r="I1808" s="330"/>
    </row>
    <row r="1809" spans="1:9" ht="12.75">
      <c r="A1809" s="138">
        <v>1</v>
      </c>
      <c r="B1809" s="137"/>
      <c r="C1809" s="329"/>
      <c r="D1809" s="329"/>
      <c r="E1809" s="329"/>
      <c r="F1809" s="329"/>
      <c r="G1809" s="329"/>
      <c r="H1809" s="329"/>
      <c r="I1809" s="330"/>
    </row>
    <row r="1810" spans="1:9" ht="12.75">
      <c r="A1810" s="138">
        <v>2</v>
      </c>
      <c r="B1810" s="137"/>
      <c r="C1810" s="329"/>
      <c r="D1810" s="329"/>
      <c r="E1810" s="329"/>
      <c r="F1810" s="329"/>
      <c r="G1810" s="329"/>
      <c r="H1810" s="329"/>
      <c r="I1810" s="330"/>
    </row>
    <row r="1811" spans="1:9" ht="12.75">
      <c r="A1811" s="138">
        <v>3</v>
      </c>
      <c r="B1811" s="137"/>
      <c r="C1811" s="329"/>
      <c r="D1811" s="329"/>
      <c r="E1811" s="329"/>
      <c r="F1811" s="329"/>
      <c r="G1811" s="329"/>
      <c r="H1811" s="329"/>
      <c r="I1811" s="330"/>
    </row>
    <row r="1812" spans="1:9" ht="12.75">
      <c r="A1812" s="138">
        <v>4</v>
      </c>
      <c r="B1812" s="137"/>
      <c r="C1812" s="329"/>
      <c r="D1812" s="329"/>
      <c r="E1812" s="329"/>
      <c r="F1812" s="329"/>
      <c r="G1812" s="329"/>
      <c r="H1812" s="329"/>
      <c r="I1812" s="330"/>
    </row>
    <row r="1813" spans="1:9" ht="12.75">
      <c r="A1813" s="138">
        <v>5</v>
      </c>
      <c r="B1813" s="137"/>
      <c r="C1813" s="329"/>
      <c r="D1813" s="329"/>
      <c r="E1813" s="329"/>
      <c r="F1813" s="329"/>
      <c r="G1813" s="329"/>
      <c r="H1813" s="329"/>
      <c r="I1813" s="330"/>
    </row>
    <row r="1814" spans="1:9" ht="12.75">
      <c r="A1814" s="138">
        <v>6</v>
      </c>
      <c r="B1814" s="137"/>
      <c r="C1814" s="329"/>
      <c r="D1814" s="329"/>
      <c r="E1814" s="329"/>
      <c r="F1814" s="329"/>
      <c r="G1814" s="329"/>
      <c r="H1814" s="329"/>
      <c r="I1814" s="330"/>
    </row>
    <row r="1815" spans="1:9" ht="13.5" thickBot="1">
      <c r="A1815" s="331" t="s">
        <v>87</v>
      </c>
      <c r="B1815" s="332"/>
      <c r="C1815" s="332"/>
      <c r="D1815" s="86"/>
      <c r="E1815" s="86"/>
      <c r="F1815" s="332" t="e">
        <f>VLOOKUP(J1806,мандатка!$B:$N,8,FALSE)</f>
        <v>#N/A</v>
      </c>
      <c r="G1815" s="332"/>
      <c r="H1815" s="332"/>
      <c r="I1815" s="333"/>
    </row>
    <row r="1816" spans="1:9" ht="13.5" thickBot="1">
      <c r="A1816" s="106"/>
      <c r="B1816" s="106"/>
      <c r="C1816" s="106"/>
      <c r="D1816" s="13"/>
      <c r="E1816" s="13"/>
      <c r="F1816" s="106"/>
      <c r="G1816" s="106"/>
      <c r="H1816" s="106"/>
      <c r="I1816" s="106"/>
    </row>
    <row r="1817" spans="1:9" ht="12.75">
      <c r="A1817" s="310" t="s">
        <v>85</v>
      </c>
      <c r="B1817" s="334"/>
      <c r="C1817" s="334"/>
      <c r="D1817" s="334"/>
      <c r="E1817" s="334"/>
      <c r="F1817" s="334"/>
      <c r="G1817" s="334"/>
      <c r="H1817" s="334"/>
      <c r="I1817" s="311"/>
    </row>
    <row r="1818" spans="1:10" ht="20.25">
      <c r="A1818" s="326" t="s">
        <v>86</v>
      </c>
      <c r="B1818" s="327"/>
      <c r="C1818" s="335" t="e">
        <f>VLOOKUP(J1818,мандатка!$B:$N,3,FALSE)</f>
        <v>#N/A</v>
      </c>
      <c r="D1818" s="335"/>
      <c r="E1818" s="335"/>
      <c r="F1818" s="335"/>
      <c r="G1818" s="335"/>
      <c r="H1818" s="335"/>
      <c r="I1818" s="336"/>
      <c r="J1818">
        <v>380</v>
      </c>
    </row>
    <row r="1819" spans="1:9" ht="12.75">
      <c r="A1819" s="326" t="s">
        <v>92</v>
      </c>
      <c r="B1819" s="327"/>
      <c r="C1819" s="327"/>
      <c r="D1819" s="327"/>
      <c r="E1819" s="327"/>
      <c r="F1819" s="327"/>
      <c r="G1819" s="327"/>
      <c r="H1819" s="327"/>
      <c r="I1819" s="328"/>
    </row>
    <row r="1820" spans="1:9" ht="26.25">
      <c r="A1820" s="87" t="s">
        <v>1</v>
      </c>
      <c r="B1820" s="13" t="s">
        <v>12</v>
      </c>
      <c r="C1820" s="327" t="s">
        <v>4</v>
      </c>
      <c r="D1820" s="327"/>
      <c r="E1820" s="327"/>
      <c r="F1820" s="327"/>
      <c r="G1820" s="327"/>
      <c r="H1820" s="327"/>
      <c r="I1820" s="328"/>
    </row>
    <row r="1821" spans="1:9" ht="12.75">
      <c r="A1821" s="138">
        <v>1</v>
      </c>
      <c r="B1821" s="137"/>
      <c r="C1821" s="329"/>
      <c r="D1821" s="329"/>
      <c r="E1821" s="329"/>
      <c r="F1821" s="329"/>
      <c r="G1821" s="329"/>
      <c r="H1821" s="329"/>
      <c r="I1821" s="330"/>
    </row>
    <row r="1822" spans="1:9" ht="12.75">
      <c r="A1822" s="138">
        <v>2</v>
      </c>
      <c r="B1822" s="137"/>
      <c r="C1822" s="329"/>
      <c r="D1822" s="329"/>
      <c r="E1822" s="329"/>
      <c r="F1822" s="329"/>
      <c r="G1822" s="329"/>
      <c r="H1822" s="329"/>
      <c r="I1822" s="330"/>
    </row>
    <row r="1823" spans="1:9" ht="12.75">
      <c r="A1823" s="138">
        <v>3</v>
      </c>
      <c r="B1823" s="137"/>
      <c r="C1823" s="329"/>
      <c r="D1823" s="329"/>
      <c r="E1823" s="329"/>
      <c r="F1823" s="329"/>
      <c r="G1823" s="329"/>
      <c r="H1823" s="329"/>
      <c r="I1823" s="330"/>
    </row>
    <row r="1824" spans="1:9" ht="12.75">
      <c r="A1824" s="138">
        <v>4</v>
      </c>
      <c r="B1824" s="137"/>
      <c r="C1824" s="329"/>
      <c r="D1824" s="329"/>
      <c r="E1824" s="329"/>
      <c r="F1824" s="329"/>
      <c r="G1824" s="329"/>
      <c r="H1824" s="329"/>
      <c r="I1824" s="330"/>
    </row>
    <row r="1825" spans="1:9" ht="12.75">
      <c r="A1825" s="138">
        <v>5</v>
      </c>
      <c r="B1825" s="137"/>
      <c r="C1825" s="329"/>
      <c r="D1825" s="329"/>
      <c r="E1825" s="329"/>
      <c r="F1825" s="329"/>
      <c r="G1825" s="329"/>
      <c r="H1825" s="329"/>
      <c r="I1825" s="330"/>
    </row>
    <row r="1826" spans="1:9" ht="12.75">
      <c r="A1826" s="138">
        <v>6</v>
      </c>
      <c r="B1826" s="137"/>
      <c r="C1826" s="329"/>
      <c r="D1826" s="329"/>
      <c r="E1826" s="329"/>
      <c r="F1826" s="329"/>
      <c r="G1826" s="329"/>
      <c r="H1826" s="329"/>
      <c r="I1826" s="330"/>
    </row>
    <row r="1827" spans="1:9" ht="13.5" thickBot="1">
      <c r="A1827" s="331" t="s">
        <v>87</v>
      </c>
      <c r="B1827" s="332"/>
      <c r="C1827" s="332"/>
      <c r="D1827" s="86"/>
      <c r="E1827" s="86"/>
      <c r="F1827" s="332" t="e">
        <f>VLOOKUP(J1818,мандатка!$B:$N,8,FALSE)</f>
        <v>#N/A</v>
      </c>
      <c r="G1827" s="332"/>
      <c r="H1827" s="332"/>
      <c r="I1827" s="333"/>
    </row>
    <row r="1828" spans="1:9" ht="12.75">
      <c r="A1828" s="310" t="s">
        <v>85</v>
      </c>
      <c r="B1828" s="334"/>
      <c r="C1828" s="334"/>
      <c r="D1828" s="334"/>
      <c r="E1828" s="334"/>
      <c r="F1828" s="334"/>
      <c r="G1828" s="334"/>
      <c r="H1828" s="334"/>
      <c r="I1828" s="311"/>
    </row>
    <row r="1829" spans="1:10" ht="20.25">
      <c r="A1829" s="326" t="s">
        <v>86</v>
      </c>
      <c r="B1829" s="327"/>
      <c r="C1829" s="335" t="e">
        <f>VLOOKUP(J1829,мандатка!$B:$N,3,FALSE)</f>
        <v>#N/A</v>
      </c>
      <c r="D1829" s="335"/>
      <c r="E1829" s="335"/>
      <c r="F1829" s="335"/>
      <c r="G1829" s="335"/>
      <c r="H1829" s="335"/>
      <c r="I1829" s="336"/>
      <c r="J1829">
        <v>390</v>
      </c>
    </row>
    <row r="1830" spans="1:9" ht="12.75">
      <c r="A1830" s="326" t="s">
        <v>88</v>
      </c>
      <c r="B1830" s="327"/>
      <c r="C1830" s="327"/>
      <c r="D1830" s="327"/>
      <c r="E1830" s="327"/>
      <c r="F1830" s="327"/>
      <c r="G1830" s="327"/>
      <c r="H1830" s="327"/>
      <c r="I1830" s="328"/>
    </row>
    <row r="1831" spans="1:9" ht="26.25">
      <c r="A1831" s="138" t="s">
        <v>1</v>
      </c>
      <c r="B1831" s="137" t="s">
        <v>12</v>
      </c>
      <c r="C1831" s="329" t="s">
        <v>4</v>
      </c>
      <c r="D1831" s="329"/>
      <c r="E1831" s="329"/>
      <c r="F1831" s="329"/>
      <c r="G1831" s="329"/>
      <c r="H1831" s="329"/>
      <c r="I1831" s="330"/>
    </row>
    <row r="1832" spans="1:9" ht="12.75">
      <c r="A1832" s="138">
        <v>1</v>
      </c>
      <c r="B1832" s="137"/>
      <c r="C1832" s="329"/>
      <c r="D1832" s="329"/>
      <c r="E1832" s="329"/>
      <c r="F1832" s="329"/>
      <c r="G1832" s="329"/>
      <c r="H1832" s="329"/>
      <c r="I1832" s="330"/>
    </row>
    <row r="1833" spans="1:9" ht="12.75">
      <c r="A1833" s="138">
        <v>2</v>
      </c>
      <c r="B1833" s="137"/>
      <c r="C1833" s="329"/>
      <c r="D1833" s="329"/>
      <c r="E1833" s="329"/>
      <c r="F1833" s="329"/>
      <c r="G1833" s="329"/>
      <c r="H1833" s="329"/>
      <c r="I1833" s="330"/>
    </row>
    <row r="1834" spans="1:9" ht="12.75">
      <c r="A1834" s="138">
        <v>3</v>
      </c>
      <c r="B1834" s="137"/>
      <c r="C1834" s="329"/>
      <c r="D1834" s="329"/>
      <c r="E1834" s="329"/>
      <c r="F1834" s="329"/>
      <c r="G1834" s="329"/>
      <c r="H1834" s="329"/>
      <c r="I1834" s="330"/>
    </row>
    <row r="1835" spans="1:9" ht="12.75">
      <c r="A1835" s="138">
        <v>4</v>
      </c>
      <c r="B1835" s="137"/>
      <c r="C1835" s="329"/>
      <c r="D1835" s="329"/>
      <c r="E1835" s="329"/>
      <c r="F1835" s="329"/>
      <c r="G1835" s="329"/>
      <c r="H1835" s="329"/>
      <c r="I1835" s="330"/>
    </row>
    <row r="1836" spans="1:9" ht="12.75">
      <c r="A1836" s="138">
        <v>5</v>
      </c>
      <c r="B1836" s="137"/>
      <c r="C1836" s="329"/>
      <c r="D1836" s="329"/>
      <c r="E1836" s="329"/>
      <c r="F1836" s="329"/>
      <c r="G1836" s="329"/>
      <c r="H1836" s="329"/>
      <c r="I1836" s="330"/>
    </row>
    <row r="1837" spans="1:9" ht="12.75">
      <c r="A1837" s="138">
        <v>6</v>
      </c>
      <c r="B1837" s="137"/>
      <c r="C1837" s="329"/>
      <c r="D1837" s="329"/>
      <c r="E1837" s="329"/>
      <c r="F1837" s="329"/>
      <c r="G1837" s="329"/>
      <c r="H1837" s="329"/>
      <c r="I1837" s="330"/>
    </row>
    <row r="1838" spans="1:9" ht="12.75">
      <c r="A1838" s="138">
        <v>7</v>
      </c>
      <c r="B1838" s="137"/>
      <c r="C1838" s="329"/>
      <c r="D1838" s="329"/>
      <c r="E1838" s="329"/>
      <c r="F1838" s="329"/>
      <c r="G1838" s="329"/>
      <c r="H1838" s="329"/>
      <c r="I1838" s="330"/>
    </row>
    <row r="1839" spans="1:9" ht="12.75">
      <c r="A1839" s="138">
        <v>8</v>
      </c>
      <c r="B1839" s="137"/>
      <c r="C1839" s="329"/>
      <c r="D1839" s="329"/>
      <c r="E1839" s="329"/>
      <c r="F1839" s="329"/>
      <c r="G1839" s="329"/>
      <c r="H1839" s="329"/>
      <c r="I1839" s="330"/>
    </row>
    <row r="1840" spans="1:9" ht="13.5" thickBot="1">
      <c r="A1840" s="331" t="s">
        <v>87</v>
      </c>
      <c r="B1840" s="332"/>
      <c r="C1840" s="332"/>
      <c r="D1840" s="86"/>
      <c r="E1840" s="86"/>
      <c r="F1840" s="332" t="e">
        <f>VLOOKUP(J1829,мандатка!$B:$N,8,FALSE)</f>
        <v>#N/A</v>
      </c>
      <c r="G1840" s="332"/>
      <c r="H1840" s="332"/>
      <c r="I1840" s="333"/>
    </row>
    <row r="1841" spans="1:9" ht="13.5" thickBot="1">
      <c r="A1841" s="106"/>
      <c r="B1841" s="106"/>
      <c r="C1841" s="106"/>
      <c r="D1841" s="13"/>
      <c r="E1841" s="13"/>
      <c r="F1841" s="106"/>
      <c r="G1841" s="106"/>
      <c r="H1841" s="106"/>
      <c r="I1841" s="106"/>
    </row>
    <row r="1842" spans="1:9" ht="12.75">
      <c r="A1842" s="310" t="s">
        <v>85</v>
      </c>
      <c r="B1842" s="334"/>
      <c r="C1842" s="334"/>
      <c r="D1842" s="334"/>
      <c r="E1842" s="334"/>
      <c r="F1842" s="334"/>
      <c r="G1842" s="334"/>
      <c r="H1842" s="334"/>
      <c r="I1842" s="311"/>
    </row>
    <row r="1843" spans="1:10" ht="20.25">
      <c r="A1843" s="326" t="s">
        <v>86</v>
      </c>
      <c r="B1843" s="327"/>
      <c r="C1843" s="335" t="e">
        <f>VLOOKUP(J1843,мандатка!$B:$N,3,FALSE)</f>
        <v>#N/A</v>
      </c>
      <c r="D1843" s="335"/>
      <c r="E1843" s="335"/>
      <c r="F1843" s="335"/>
      <c r="G1843" s="335"/>
      <c r="H1843" s="335"/>
      <c r="I1843" s="336"/>
      <c r="J1843">
        <v>390</v>
      </c>
    </row>
    <row r="1844" spans="1:9" ht="12.75">
      <c r="A1844" s="326" t="s">
        <v>89</v>
      </c>
      <c r="B1844" s="327"/>
      <c r="C1844" s="327"/>
      <c r="D1844" s="327"/>
      <c r="E1844" s="327"/>
      <c r="F1844" s="327"/>
      <c r="G1844" s="327"/>
      <c r="H1844" s="327"/>
      <c r="I1844" s="328"/>
    </row>
    <row r="1845" spans="1:9" ht="26.25">
      <c r="A1845" s="138" t="s">
        <v>1</v>
      </c>
      <c r="B1845" s="137" t="s">
        <v>12</v>
      </c>
      <c r="C1845" s="329" t="s">
        <v>4</v>
      </c>
      <c r="D1845" s="329"/>
      <c r="E1845" s="329"/>
      <c r="F1845" s="329"/>
      <c r="G1845" s="329"/>
      <c r="H1845" s="329"/>
      <c r="I1845" s="330"/>
    </row>
    <row r="1846" spans="1:9" ht="12.75">
      <c r="A1846" s="138">
        <v>1</v>
      </c>
      <c r="B1846" s="137"/>
      <c r="C1846" s="329"/>
      <c r="D1846" s="329"/>
      <c r="E1846" s="329"/>
      <c r="F1846" s="329"/>
      <c r="G1846" s="329"/>
      <c r="H1846" s="329"/>
      <c r="I1846" s="330"/>
    </row>
    <row r="1847" spans="1:9" ht="12.75">
      <c r="A1847" s="138">
        <v>2</v>
      </c>
      <c r="B1847" s="137"/>
      <c r="C1847" s="329"/>
      <c r="D1847" s="329"/>
      <c r="E1847" s="329"/>
      <c r="F1847" s="329"/>
      <c r="G1847" s="329"/>
      <c r="H1847" s="329"/>
      <c r="I1847" s="330"/>
    </row>
    <row r="1848" spans="1:9" ht="12.75">
      <c r="A1848" s="138">
        <v>1</v>
      </c>
      <c r="B1848" s="137"/>
      <c r="C1848" s="329"/>
      <c r="D1848" s="329"/>
      <c r="E1848" s="329"/>
      <c r="F1848" s="329"/>
      <c r="G1848" s="329"/>
      <c r="H1848" s="329"/>
      <c r="I1848" s="330"/>
    </row>
    <row r="1849" spans="1:9" ht="12.75">
      <c r="A1849" s="138">
        <v>2</v>
      </c>
      <c r="B1849" s="137"/>
      <c r="C1849" s="329"/>
      <c r="D1849" s="329"/>
      <c r="E1849" s="329"/>
      <c r="F1849" s="329"/>
      <c r="G1849" s="329"/>
      <c r="H1849" s="329"/>
      <c r="I1849" s="330"/>
    </row>
    <row r="1850" spans="1:9" ht="12.75">
      <c r="A1850" s="138">
        <v>1</v>
      </c>
      <c r="B1850" s="137"/>
      <c r="C1850" s="329"/>
      <c r="D1850" s="329"/>
      <c r="E1850" s="329"/>
      <c r="F1850" s="329"/>
      <c r="G1850" s="329"/>
      <c r="H1850" s="329"/>
      <c r="I1850" s="330"/>
    </row>
    <row r="1851" spans="1:9" ht="12.75">
      <c r="A1851" s="138">
        <v>2</v>
      </c>
      <c r="B1851" s="137"/>
      <c r="C1851" s="329"/>
      <c r="D1851" s="329"/>
      <c r="E1851" s="329"/>
      <c r="F1851" s="329"/>
      <c r="G1851" s="329"/>
      <c r="H1851" s="329"/>
      <c r="I1851" s="330"/>
    </row>
    <row r="1852" spans="1:9" ht="12.75">
      <c r="A1852" s="138">
        <v>1</v>
      </c>
      <c r="B1852" s="137"/>
      <c r="C1852" s="329"/>
      <c r="D1852" s="329"/>
      <c r="E1852" s="329"/>
      <c r="F1852" s="329"/>
      <c r="G1852" s="329"/>
      <c r="H1852" s="329"/>
      <c r="I1852" s="330"/>
    </row>
    <row r="1853" spans="1:9" ht="12.75">
      <c r="A1853" s="138">
        <v>2</v>
      </c>
      <c r="B1853" s="137"/>
      <c r="C1853" s="329"/>
      <c r="D1853" s="329"/>
      <c r="E1853" s="329"/>
      <c r="F1853" s="329"/>
      <c r="G1853" s="329"/>
      <c r="H1853" s="329"/>
      <c r="I1853" s="330"/>
    </row>
    <row r="1854" spans="1:9" ht="13.5" thickBot="1">
      <c r="A1854" s="331" t="s">
        <v>87</v>
      </c>
      <c r="B1854" s="332"/>
      <c r="C1854" s="332"/>
      <c r="D1854" s="86"/>
      <c r="E1854" s="86"/>
      <c r="F1854" s="332" t="e">
        <f>VLOOKUP(J1843,мандатка!$B:$N,8,FALSE)</f>
        <v>#N/A</v>
      </c>
      <c r="G1854" s="332"/>
      <c r="H1854" s="332"/>
      <c r="I1854" s="333"/>
    </row>
    <row r="1855" spans="1:9" ht="13.5" thickBot="1">
      <c r="A1855" s="106"/>
      <c r="B1855" s="106"/>
      <c r="C1855" s="106"/>
      <c r="D1855" s="13"/>
      <c r="E1855" s="13"/>
      <c r="F1855" s="106"/>
      <c r="G1855" s="106"/>
      <c r="H1855" s="106"/>
      <c r="I1855" s="106"/>
    </row>
    <row r="1856" spans="1:9" ht="12.75">
      <c r="A1856" s="310" t="s">
        <v>85</v>
      </c>
      <c r="B1856" s="334"/>
      <c r="C1856" s="334"/>
      <c r="D1856" s="334"/>
      <c r="E1856" s="334"/>
      <c r="F1856" s="334"/>
      <c r="G1856" s="334"/>
      <c r="H1856" s="334"/>
      <c r="I1856" s="311"/>
    </row>
    <row r="1857" spans="1:10" ht="20.25">
      <c r="A1857" s="326" t="s">
        <v>86</v>
      </c>
      <c r="B1857" s="327"/>
      <c r="C1857" s="335" t="e">
        <f>VLOOKUP(J1857,мандатка!$B:$N,3,FALSE)</f>
        <v>#N/A</v>
      </c>
      <c r="D1857" s="335"/>
      <c r="E1857" s="335"/>
      <c r="F1857" s="335"/>
      <c r="G1857" s="335"/>
      <c r="H1857" s="335"/>
      <c r="I1857" s="336"/>
      <c r="J1857">
        <v>390</v>
      </c>
    </row>
    <row r="1858" spans="1:9" ht="12.75">
      <c r="A1858" s="326" t="s">
        <v>90</v>
      </c>
      <c r="B1858" s="327"/>
      <c r="C1858" s="327"/>
      <c r="D1858" s="327"/>
      <c r="E1858" s="327"/>
      <c r="F1858" s="327"/>
      <c r="G1858" s="327"/>
      <c r="H1858" s="327"/>
      <c r="I1858" s="328"/>
    </row>
    <row r="1859" spans="1:9" ht="26.25">
      <c r="A1859" s="138" t="s">
        <v>1</v>
      </c>
      <c r="B1859" s="137" t="s">
        <v>12</v>
      </c>
      <c r="C1859" s="329" t="s">
        <v>4</v>
      </c>
      <c r="D1859" s="329"/>
      <c r="E1859" s="329"/>
      <c r="F1859" s="329"/>
      <c r="G1859" s="329"/>
      <c r="H1859" s="329"/>
      <c r="I1859" s="330"/>
    </row>
    <row r="1860" spans="1:9" ht="12.75">
      <c r="A1860" s="138">
        <v>1</v>
      </c>
      <c r="B1860" s="137"/>
      <c r="C1860" s="329"/>
      <c r="D1860" s="329"/>
      <c r="E1860" s="329"/>
      <c r="F1860" s="329"/>
      <c r="G1860" s="329"/>
      <c r="H1860" s="329"/>
      <c r="I1860" s="330"/>
    </row>
    <row r="1861" spans="1:9" ht="12.75">
      <c r="A1861" s="138">
        <v>2</v>
      </c>
      <c r="B1861" s="137"/>
      <c r="C1861" s="329"/>
      <c r="D1861" s="329"/>
      <c r="E1861" s="329"/>
      <c r="F1861" s="329"/>
      <c r="G1861" s="329"/>
      <c r="H1861" s="329"/>
      <c r="I1861" s="330"/>
    </row>
    <row r="1862" spans="1:9" ht="12.75">
      <c r="A1862" s="138">
        <v>3</v>
      </c>
      <c r="B1862" s="137"/>
      <c r="C1862" s="329"/>
      <c r="D1862" s="329"/>
      <c r="E1862" s="329"/>
      <c r="F1862" s="329"/>
      <c r="G1862" s="329"/>
      <c r="H1862" s="329"/>
      <c r="I1862" s="330"/>
    </row>
    <row r="1863" spans="1:9" ht="12.75">
      <c r="A1863" s="138">
        <v>4</v>
      </c>
      <c r="B1863" s="137"/>
      <c r="C1863" s="329"/>
      <c r="D1863" s="329"/>
      <c r="E1863" s="329"/>
      <c r="F1863" s="329"/>
      <c r="G1863" s="329"/>
      <c r="H1863" s="329"/>
      <c r="I1863" s="330"/>
    </row>
    <row r="1864" spans="1:9" ht="12.75">
      <c r="A1864" s="138">
        <v>5</v>
      </c>
      <c r="B1864" s="137"/>
      <c r="C1864" s="329"/>
      <c r="D1864" s="329"/>
      <c r="E1864" s="329"/>
      <c r="F1864" s="329"/>
      <c r="G1864" s="329"/>
      <c r="H1864" s="329"/>
      <c r="I1864" s="330"/>
    </row>
    <row r="1865" spans="1:9" ht="12.75">
      <c r="A1865" s="138">
        <v>6</v>
      </c>
      <c r="B1865" s="137"/>
      <c r="C1865" s="329"/>
      <c r="D1865" s="329"/>
      <c r="E1865" s="329"/>
      <c r="F1865" s="329"/>
      <c r="G1865" s="329"/>
      <c r="H1865" s="329"/>
      <c r="I1865" s="330"/>
    </row>
    <row r="1866" spans="1:9" ht="13.5" thickBot="1">
      <c r="A1866" s="331" t="s">
        <v>87</v>
      </c>
      <c r="B1866" s="332"/>
      <c r="C1866" s="332"/>
      <c r="D1866" s="86"/>
      <c r="E1866" s="86"/>
      <c r="F1866" s="332" t="e">
        <f>VLOOKUP(J1857,мандатка!$B:$N,8,FALSE)</f>
        <v>#N/A</v>
      </c>
      <c r="G1866" s="332"/>
      <c r="H1866" s="332"/>
      <c r="I1866" s="333"/>
    </row>
    <row r="1867" spans="1:9" ht="13.5" thickBot="1">
      <c r="A1867" s="106"/>
      <c r="B1867" s="106"/>
      <c r="C1867" s="106"/>
      <c r="D1867" s="13"/>
      <c r="E1867" s="13"/>
      <c r="F1867" s="106"/>
      <c r="G1867" s="106"/>
      <c r="H1867" s="106"/>
      <c r="I1867" s="106"/>
    </row>
    <row r="1868" spans="1:9" ht="12.75">
      <c r="A1868" s="310" t="s">
        <v>85</v>
      </c>
      <c r="B1868" s="334"/>
      <c r="C1868" s="334"/>
      <c r="D1868" s="334"/>
      <c r="E1868" s="334"/>
      <c r="F1868" s="334"/>
      <c r="G1868" s="334"/>
      <c r="H1868" s="334"/>
      <c r="I1868" s="311"/>
    </row>
    <row r="1869" spans="1:10" ht="20.25">
      <c r="A1869" s="326" t="s">
        <v>86</v>
      </c>
      <c r="B1869" s="327"/>
      <c r="C1869" s="335" t="e">
        <f>VLOOKUP(J1869,мандатка!$B:$N,3,FALSE)</f>
        <v>#N/A</v>
      </c>
      <c r="D1869" s="335"/>
      <c r="E1869" s="335"/>
      <c r="F1869" s="335"/>
      <c r="G1869" s="335"/>
      <c r="H1869" s="335"/>
      <c r="I1869" s="336"/>
      <c r="J1869">
        <v>390</v>
      </c>
    </row>
    <row r="1870" spans="1:9" ht="12.75">
      <c r="A1870" s="326" t="s">
        <v>91</v>
      </c>
      <c r="B1870" s="327"/>
      <c r="C1870" s="327"/>
      <c r="D1870" s="327"/>
      <c r="E1870" s="327"/>
      <c r="F1870" s="327"/>
      <c r="G1870" s="327"/>
      <c r="H1870" s="327"/>
      <c r="I1870" s="328"/>
    </row>
    <row r="1871" spans="1:9" ht="26.25">
      <c r="A1871" s="138" t="s">
        <v>1</v>
      </c>
      <c r="B1871" s="137" t="s">
        <v>12</v>
      </c>
      <c r="C1871" s="329" t="s">
        <v>4</v>
      </c>
      <c r="D1871" s="329"/>
      <c r="E1871" s="329"/>
      <c r="F1871" s="329"/>
      <c r="G1871" s="329"/>
      <c r="H1871" s="329"/>
      <c r="I1871" s="330"/>
    </row>
    <row r="1872" spans="1:9" ht="12.75">
      <c r="A1872" s="138">
        <v>1</v>
      </c>
      <c r="B1872" s="137"/>
      <c r="C1872" s="329"/>
      <c r="D1872" s="329"/>
      <c r="E1872" s="329"/>
      <c r="F1872" s="329"/>
      <c r="G1872" s="329"/>
      <c r="H1872" s="329"/>
      <c r="I1872" s="330"/>
    </row>
    <row r="1873" spans="1:9" ht="12.75">
      <c r="A1873" s="138">
        <v>2</v>
      </c>
      <c r="B1873" s="137"/>
      <c r="C1873" s="329"/>
      <c r="D1873" s="329"/>
      <c r="E1873" s="329"/>
      <c r="F1873" s="329"/>
      <c r="G1873" s="329"/>
      <c r="H1873" s="329"/>
      <c r="I1873" s="330"/>
    </row>
    <row r="1874" spans="1:9" ht="12.75">
      <c r="A1874" s="138">
        <v>3</v>
      </c>
      <c r="B1874" s="137"/>
      <c r="C1874" s="329"/>
      <c r="D1874" s="329"/>
      <c r="E1874" s="329"/>
      <c r="F1874" s="329"/>
      <c r="G1874" s="329"/>
      <c r="H1874" s="329"/>
      <c r="I1874" s="330"/>
    </row>
    <row r="1875" spans="1:9" ht="12.75">
      <c r="A1875" s="138">
        <v>4</v>
      </c>
      <c r="B1875" s="137"/>
      <c r="C1875" s="329"/>
      <c r="D1875" s="329"/>
      <c r="E1875" s="329"/>
      <c r="F1875" s="329"/>
      <c r="G1875" s="329"/>
      <c r="H1875" s="329"/>
      <c r="I1875" s="330"/>
    </row>
    <row r="1876" spans="1:9" ht="12.75">
      <c r="A1876" s="138">
        <v>5</v>
      </c>
      <c r="B1876" s="137"/>
      <c r="C1876" s="329"/>
      <c r="D1876" s="329"/>
      <c r="E1876" s="329"/>
      <c r="F1876" s="329"/>
      <c r="G1876" s="329"/>
      <c r="H1876" s="329"/>
      <c r="I1876" s="330"/>
    </row>
    <row r="1877" spans="1:9" ht="12.75">
      <c r="A1877" s="138">
        <v>6</v>
      </c>
      <c r="B1877" s="137"/>
      <c r="C1877" s="329"/>
      <c r="D1877" s="329"/>
      <c r="E1877" s="329"/>
      <c r="F1877" s="329"/>
      <c r="G1877" s="329"/>
      <c r="H1877" s="329"/>
      <c r="I1877" s="330"/>
    </row>
    <row r="1878" spans="1:9" ht="13.5" thickBot="1">
      <c r="A1878" s="331" t="s">
        <v>87</v>
      </c>
      <c r="B1878" s="332"/>
      <c r="C1878" s="332"/>
      <c r="D1878" s="86"/>
      <c r="E1878" s="86"/>
      <c r="F1878" s="332" t="e">
        <f>VLOOKUP(J1869,мандатка!$B:$N,8,FALSE)</f>
        <v>#N/A</v>
      </c>
      <c r="G1878" s="332"/>
      <c r="H1878" s="332"/>
      <c r="I1878" s="333"/>
    </row>
    <row r="1879" spans="1:9" ht="13.5" thickBot="1">
      <c r="A1879" s="106"/>
      <c r="B1879" s="106"/>
      <c r="C1879" s="106"/>
      <c r="D1879" s="13"/>
      <c r="E1879" s="13"/>
      <c r="F1879" s="106"/>
      <c r="G1879" s="106"/>
      <c r="H1879" s="106"/>
      <c r="I1879" s="106"/>
    </row>
    <row r="1880" spans="1:9" ht="12.75">
      <c r="A1880" s="310" t="s">
        <v>85</v>
      </c>
      <c r="B1880" s="334"/>
      <c r="C1880" s="334"/>
      <c r="D1880" s="334"/>
      <c r="E1880" s="334"/>
      <c r="F1880" s="334"/>
      <c r="G1880" s="334"/>
      <c r="H1880" s="334"/>
      <c r="I1880" s="311"/>
    </row>
    <row r="1881" spans="1:10" ht="20.25">
      <c r="A1881" s="326" t="s">
        <v>86</v>
      </c>
      <c r="B1881" s="327"/>
      <c r="C1881" s="335" t="e">
        <f>VLOOKUP(J1881,мандатка!$B:$N,3,FALSE)</f>
        <v>#N/A</v>
      </c>
      <c r="D1881" s="335"/>
      <c r="E1881" s="335"/>
      <c r="F1881" s="335"/>
      <c r="G1881" s="335"/>
      <c r="H1881" s="335"/>
      <c r="I1881" s="336"/>
      <c r="J1881">
        <v>390</v>
      </c>
    </row>
    <row r="1882" spans="1:9" ht="12.75">
      <c r="A1882" s="326" t="s">
        <v>92</v>
      </c>
      <c r="B1882" s="327"/>
      <c r="C1882" s="327"/>
      <c r="D1882" s="327"/>
      <c r="E1882" s="327"/>
      <c r="F1882" s="327"/>
      <c r="G1882" s="327"/>
      <c r="H1882" s="327"/>
      <c r="I1882" s="328"/>
    </row>
    <row r="1883" spans="1:9" ht="26.25">
      <c r="A1883" s="87" t="s">
        <v>1</v>
      </c>
      <c r="B1883" s="13" t="s">
        <v>12</v>
      </c>
      <c r="C1883" s="327" t="s">
        <v>4</v>
      </c>
      <c r="D1883" s="327"/>
      <c r="E1883" s="327"/>
      <c r="F1883" s="327"/>
      <c r="G1883" s="327"/>
      <c r="H1883" s="327"/>
      <c r="I1883" s="328"/>
    </row>
    <row r="1884" spans="1:9" ht="12.75">
      <c r="A1884" s="138">
        <v>1</v>
      </c>
      <c r="B1884" s="137"/>
      <c r="C1884" s="329"/>
      <c r="D1884" s="329"/>
      <c r="E1884" s="329"/>
      <c r="F1884" s="329"/>
      <c r="G1884" s="329"/>
      <c r="H1884" s="329"/>
      <c r="I1884" s="330"/>
    </row>
    <row r="1885" spans="1:9" ht="12.75">
      <c r="A1885" s="138">
        <v>2</v>
      </c>
      <c r="B1885" s="137"/>
      <c r="C1885" s="329"/>
      <c r="D1885" s="329"/>
      <c r="E1885" s="329"/>
      <c r="F1885" s="329"/>
      <c r="G1885" s="329"/>
      <c r="H1885" s="329"/>
      <c r="I1885" s="330"/>
    </row>
    <row r="1886" spans="1:9" ht="12.75">
      <c r="A1886" s="138">
        <v>3</v>
      </c>
      <c r="B1886" s="137"/>
      <c r="C1886" s="329"/>
      <c r="D1886" s="329"/>
      <c r="E1886" s="329"/>
      <c r="F1886" s="329"/>
      <c r="G1886" s="329"/>
      <c r="H1886" s="329"/>
      <c r="I1886" s="330"/>
    </row>
    <row r="1887" spans="1:9" ht="12.75">
      <c r="A1887" s="138">
        <v>4</v>
      </c>
      <c r="B1887" s="137"/>
      <c r="C1887" s="329"/>
      <c r="D1887" s="329"/>
      <c r="E1887" s="329"/>
      <c r="F1887" s="329"/>
      <c r="G1887" s="329"/>
      <c r="H1887" s="329"/>
      <c r="I1887" s="330"/>
    </row>
    <row r="1888" spans="1:9" ht="12.75">
      <c r="A1888" s="138">
        <v>5</v>
      </c>
      <c r="B1888" s="137"/>
      <c r="C1888" s="329"/>
      <c r="D1888" s="329"/>
      <c r="E1888" s="329"/>
      <c r="F1888" s="329"/>
      <c r="G1888" s="329"/>
      <c r="H1888" s="329"/>
      <c r="I1888" s="330"/>
    </row>
    <row r="1889" spans="1:9" ht="12.75">
      <c r="A1889" s="138">
        <v>6</v>
      </c>
      <c r="B1889" s="137"/>
      <c r="C1889" s="329"/>
      <c r="D1889" s="329"/>
      <c r="E1889" s="329"/>
      <c r="F1889" s="329"/>
      <c r="G1889" s="329"/>
      <c r="H1889" s="329"/>
      <c r="I1889" s="330"/>
    </row>
    <row r="1890" spans="1:9" ht="13.5" thickBot="1">
      <c r="A1890" s="331" t="s">
        <v>87</v>
      </c>
      <c r="B1890" s="332"/>
      <c r="C1890" s="332"/>
      <c r="D1890" s="86"/>
      <c r="E1890" s="86"/>
      <c r="F1890" s="332" t="e">
        <f>VLOOKUP(J1881,мандатка!$B:$N,8,FALSE)</f>
        <v>#N/A</v>
      </c>
      <c r="G1890" s="332"/>
      <c r="H1890" s="332"/>
      <c r="I1890" s="333"/>
    </row>
    <row r="1891" spans="1:9" ht="12.75">
      <c r="A1891" s="310" t="s">
        <v>85</v>
      </c>
      <c r="B1891" s="334"/>
      <c r="C1891" s="334"/>
      <c r="D1891" s="334"/>
      <c r="E1891" s="334"/>
      <c r="F1891" s="334"/>
      <c r="G1891" s="334"/>
      <c r="H1891" s="334"/>
      <c r="I1891" s="311"/>
    </row>
    <row r="1892" spans="1:10" ht="20.25">
      <c r="A1892" s="326" t="s">
        <v>86</v>
      </c>
      <c r="B1892" s="327"/>
      <c r="C1892" s="335" t="e">
        <f>VLOOKUP(J1892,мандатка!$B:$N,3,FALSE)</f>
        <v>#N/A</v>
      </c>
      <c r="D1892" s="335"/>
      <c r="E1892" s="335"/>
      <c r="F1892" s="335"/>
      <c r="G1892" s="335"/>
      <c r="H1892" s="335"/>
      <c r="I1892" s="336"/>
      <c r="J1892">
        <v>400</v>
      </c>
    </row>
    <row r="1893" spans="1:9" ht="12.75">
      <c r="A1893" s="326" t="s">
        <v>88</v>
      </c>
      <c r="B1893" s="327"/>
      <c r="C1893" s="327"/>
      <c r="D1893" s="327"/>
      <c r="E1893" s="327"/>
      <c r="F1893" s="327"/>
      <c r="G1893" s="327"/>
      <c r="H1893" s="327"/>
      <c r="I1893" s="328"/>
    </row>
    <row r="1894" spans="1:9" ht="26.25">
      <c r="A1894" s="138" t="s">
        <v>1</v>
      </c>
      <c r="B1894" s="137" t="s">
        <v>12</v>
      </c>
      <c r="C1894" s="329" t="s">
        <v>4</v>
      </c>
      <c r="D1894" s="329"/>
      <c r="E1894" s="329"/>
      <c r="F1894" s="329"/>
      <c r="G1894" s="329"/>
      <c r="H1894" s="329"/>
      <c r="I1894" s="330"/>
    </row>
    <row r="1895" spans="1:9" ht="12.75">
      <c r="A1895" s="138">
        <v>1</v>
      </c>
      <c r="B1895" s="137"/>
      <c r="C1895" s="329"/>
      <c r="D1895" s="329"/>
      <c r="E1895" s="329"/>
      <c r="F1895" s="329"/>
      <c r="G1895" s="329"/>
      <c r="H1895" s="329"/>
      <c r="I1895" s="330"/>
    </row>
    <row r="1896" spans="1:9" ht="12.75">
      <c r="A1896" s="138">
        <v>2</v>
      </c>
      <c r="B1896" s="137"/>
      <c r="C1896" s="329"/>
      <c r="D1896" s="329"/>
      <c r="E1896" s="329"/>
      <c r="F1896" s="329"/>
      <c r="G1896" s="329"/>
      <c r="H1896" s="329"/>
      <c r="I1896" s="330"/>
    </row>
    <row r="1897" spans="1:9" ht="12.75">
      <c r="A1897" s="138">
        <v>3</v>
      </c>
      <c r="B1897" s="137"/>
      <c r="C1897" s="329"/>
      <c r="D1897" s="329"/>
      <c r="E1897" s="329"/>
      <c r="F1897" s="329"/>
      <c r="G1897" s="329"/>
      <c r="H1897" s="329"/>
      <c r="I1897" s="330"/>
    </row>
    <row r="1898" spans="1:9" ht="12.75">
      <c r="A1898" s="138">
        <v>4</v>
      </c>
      <c r="B1898" s="137"/>
      <c r="C1898" s="329"/>
      <c r="D1898" s="329"/>
      <c r="E1898" s="329"/>
      <c r="F1898" s="329"/>
      <c r="G1898" s="329"/>
      <c r="H1898" s="329"/>
      <c r="I1898" s="330"/>
    </row>
    <row r="1899" spans="1:9" ht="12.75">
      <c r="A1899" s="138">
        <v>5</v>
      </c>
      <c r="B1899" s="137"/>
      <c r="C1899" s="329"/>
      <c r="D1899" s="329"/>
      <c r="E1899" s="329"/>
      <c r="F1899" s="329"/>
      <c r="G1899" s="329"/>
      <c r="H1899" s="329"/>
      <c r="I1899" s="330"/>
    </row>
    <row r="1900" spans="1:9" ht="12.75">
      <c r="A1900" s="138">
        <v>6</v>
      </c>
      <c r="B1900" s="137"/>
      <c r="C1900" s="329"/>
      <c r="D1900" s="329"/>
      <c r="E1900" s="329"/>
      <c r="F1900" s="329"/>
      <c r="G1900" s="329"/>
      <c r="H1900" s="329"/>
      <c r="I1900" s="330"/>
    </row>
    <row r="1901" spans="1:9" ht="12.75">
      <c r="A1901" s="138">
        <v>7</v>
      </c>
      <c r="B1901" s="137"/>
      <c r="C1901" s="329"/>
      <c r="D1901" s="329"/>
      <c r="E1901" s="329"/>
      <c r="F1901" s="329"/>
      <c r="G1901" s="329"/>
      <c r="H1901" s="329"/>
      <c r="I1901" s="330"/>
    </row>
    <row r="1902" spans="1:9" ht="12.75">
      <c r="A1902" s="138">
        <v>8</v>
      </c>
      <c r="B1902" s="137"/>
      <c r="C1902" s="329"/>
      <c r="D1902" s="329"/>
      <c r="E1902" s="329"/>
      <c r="F1902" s="329"/>
      <c r="G1902" s="329"/>
      <c r="H1902" s="329"/>
      <c r="I1902" s="330"/>
    </row>
    <row r="1903" spans="1:9" ht="13.5" thickBot="1">
      <c r="A1903" s="331" t="s">
        <v>87</v>
      </c>
      <c r="B1903" s="332"/>
      <c r="C1903" s="332"/>
      <c r="D1903" s="86"/>
      <c r="E1903" s="86"/>
      <c r="F1903" s="332" t="e">
        <f>VLOOKUP(J1892,мандатка!$B:$N,8,FALSE)</f>
        <v>#N/A</v>
      </c>
      <c r="G1903" s="332"/>
      <c r="H1903" s="332"/>
      <c r="I1903" s="333"/>
    </row>
    <row r="1904" spans="1:9" ht="13.5" thickBot="1">
      <c r="A1904" s="106"/>
      <c r="B1904" s="106"/>
      <c r="C1904" s="106"/>
      <c r="D1904" s="13"/>
      <c r="E1904" s="13"/>
      <c r="F1904" s="106"/>
      <c r="G1904" s="106"/>
      <c r="H1904" s="106"/>
      <c r="I1904" s="106"/>
    </row>
    <row r="1905" spans="1:9" ht="12.75">
      <c r="A1905" s="310" t="s">
        <v>85</v>
      </c>
      <c r="B1905" s="334"/>
      <c r="C1905" s="334"/>
      <c r="D1905" s="334"/>
      <c r="E1905" s="334"/>
      <c r="F1905" s="334"/>
      <c r="G1905" s="334"/>
      <c r="H1905" s="334"/>
      <c r="I1905" s="311"/>
    </row>
    <row r="1906" spans="1:10" ht="20.25">
      <c r="A1906" s="326" t="s">
        <v>86</v>
      </c>
      <c r="B1906" s="327"/>
      <c r="C1906" s="335" t="e">
        <f>VLOOKUP(J1906,мандатка!$B:$N,3,FALSE)</f>
        <v>#N/A</v>
      </c>
      <c r="D1906" s="335"/>
      <c r="E1906" s="335"/>
      <c r="F1906" s="335"/>
      <c r="G1906" s="335"/>
      <c r="H1906" s="335"/>
      <c r="I1906" s="336"/>
      <c r="J1906">
        <v>400</v>
      </c>
    </row>
    <row r="1907" spans="1:9" ht="12.75">
      <c r="A1907" s="326" t="s">
        <v>89</v>
      </c>
      <c r="B1907" s="327"/>
      <c r="C1907" s="327"/>
      <c r="D1907" s="327"/>
      <c r="E1907" s="327"/>
      <c r="F1907" s="327"/>
      <c r="G1907" s="327"/>
      <c r="H1907" s="327"/>
      <c r="I1907" s="328"/>
    </row>
    <row r="1908" spans="1:9" ht="26.25">
      <c r="A1908" s="138" t="s">
        <v>1</v>
      </c>
      <c r="B1908" s="137" t="s">
        <v>12</v>
      </c>
      <c r="C1908" s="329" t="s">
        <v>4</v>
      </c>
      <c r="D1908" s="329"/>
      <c r="E1908" s="329"/>
      <c r="F1908" s="329"/>
      <c r="G1908" s="329"/>
      <c r="H1908" s="329"/>
      <c r="I1908" s="330"/>
    </row>
    <row r="1909" spans="1:9" ht="12.75">
      <c r="A1909" s="138">
        <v>1</v>
      </c>
      <c r="B1909" s="137"/>
      <c r="C1909" s="329"/>
      <c r="D1909" s="329"/>
      <c r="E1909" s="329"/>
      <c r="F1909" s="329"/>
      <c r="G1909" s="329"/>
      <c r="H1909" s="329"/>
      <c r="I1909" s="330"/>
    </row>
    <row r="1910" spans="1:9" ht="12.75">
      <c r="A1910" s="138">
        <v>2</v>
      </c>
      <c r="B1910" s="137"/>
      <c r="C1910" s="329"/>
      <c r="D1910" s="329"/>
      <c r="E1910" s="329"/>
      <c r="F1910" s="329"/>
      <c r="G1910" s="329"/>
      <c r="H1910" s="329"/>
      <c r="I1910" s="330"/>
    </row>
    <row r="1911" spans="1:9" ht="12.75">
      <c r="A1911" s="138">
        <v>1</v>
      </c>
      <c r="B1911" s="137"/>
      <c r="C1911" s="329"/>
      <c r="D1911" s="329"/>
      <c r="E1911" s="329"/>
      <c r="F1911" s="329"/>
      <c r="G1911" s="329"/>
      <c r="H1911" s="329"/>
      <c r="I1911" s="330"/>
    </row>
    <row r="1912" spans="1:9" ht="12.75">
      <c r="A1912" s="138">
        <v>2</v>
      </c>
      <c r="B1912" s="137"/>
      <c r="C1912" s="329"/>
      <c r="D1912" s="329"/>
      <c r="E1912" s="329"/>
      <c r="F1912" s="329"/>
      <c r="G1912" s="329"/>
      <c r="H1912" s="329"/>
      <c r="I1912" s="330"/>
    </row>
    <row r="1913" spans="1:9" ht="12.75">
      <c r="A1913" s="138">
        <v>1</v>
      </c>
      <c r="B1913" s="137"/>
      <c r="C1913" s="329"/>
      <c r="D1913" s="329"/>
      <c r="E1913" s="329"/>
      <c r="F1913" s="329"/>
      <c r="G1913" s="329"/>
      <c r="H1913" s="329"/>
      <c r="I1913" s="330"/>
    </row>
    <row r="1914" spans="1:9" ht="12.75">
      <c r="A1914" s="138">
        <v>2</v>
      </c>
      <c r="B1914" s="137"/>
      <c r="C1914" s="329"/>
      <c r="D1914" s="329"/>
      <c r="E1914" s="329"/>
      <c r="F1914" s="329"/>
      <c r="G1914" s="329"/>
      <c r="H1914" s="329"/>
      <c r="I1914" s="330"/>
    </row>
    <row r="1915" spans="1:9" ht="12.75">
      <c r="A1915" s="138">
        <v>1</v>
      </c>
      <c r="B1915" s="137"/>
      <c r="C1915" s="329"/>
      <c r="D1915" s="329"/>
      <c r="E1915" s="329"/>
      <c r="F1915" s="329"/>
      <c r="G1915" s="329"/>
      <c r="H1915" s="329"/>
      <c r="I1915" s="330"/>
    </row>
    <row r="1916" spans="1:9" ht="12.75">
      <c r="A1916" s="138">
        <v>2</v>
      </c>
      <c r="B1916" s="137"/>
      <c r="C1916" s="329"/>
      <c r="D1916" s="329"/>
      <c r="E1916" s="329"/>
      <c r="F1916" s="329"/>
      <c r="G1916" s="329"/>
      <c r="H1916" s="329"/>
      <c r="I1916" s="330"/>
    </row>
    <row r="1917" spans="1:9" ht="13.5" thickBot="1">
      <c r="A1917" s="331" t="s">
        <v>87</v>
      </c>
      <c r="B1917" s="332"/>
      <c r="C1917" s="332"/>
      <c r="D1917" s="86"/>
      <c r="E1917" s="86"/>
      <c r="F1917" s="332" t="e">
        <f>VLOOKUP(J1906,мандатка!$B:$N,8,FALSE)</f>
        <v>#N/A</v>
      </c>
      <c r="G1917" s="332"/>
      <c r="H1917" s="332"/>
      <c r="I1917" s="333"/>
    </row>
    <row r="1918" spans="1:9" ht="13.5" thickBot="1">
      <c r="A1918" s="106"/>
      <c r="B1918" s="106"/>
      <c r="C1918" s="106"/>
      <c r="D1918" s="13"/>
      <c r="E1918" s="13"/>
      <c r="F1918" s="106"/>
      <c r="G1918" s="106"/>
      <c r="H1918" s="106"/>
      <c r="I1918" s="106"/>
    </row>
    <row r="1919" spans="1:9" ht="12.75">
      <c r="A1919" s="310" t="s">
        <v>85</v>
      </c>
      <c r="B1919" s="334"/>
      <c r="C1919" s="334"/>
      <c r="D1919" s="334"/>
      <c r="E1919" s="334"/>
      <c r="F1919" s="334"/>
      <c r="G1919" s="334"/>
      <c r="H1919" s="334"/>
      <c r="I1919" s="311"/>
    </row>
    <row r="1920" spans="1:10" ht="20.25">
      <c r="A1920" s="326" t="s">
        <v>86</v>
      </c>
      <c r="B1920" s="327"/>
      <c r="C1920" s="335" t="e">
        <f>VLOOKUP(J1920,мандатка!$B:$N,3,FALSE)</f>
        <v>#N/A</v>
      </c>
      <c r="D1920" s="335"/>
      <c r="E1920" s="335"/>
      <c r="F1920" s="335"/>
      <c r="G1920" s="335"/>
      <c r="H1920" s="335"/>
      <c r="I1920" s="336"/>
      <c r="J1920">
        <v>400</v>
      </c>
    </row>
    <row r="1921" spans="1:9" ht="12.75">
      <c r="A1921" s="326" t="s">
        <v>90</v>
      </c>
      <c r="B1921" s="327"/>
      <c r="C1921" s="327"/>
      <c r="D1921" s="327"/>
      <c r="E1921" s="327"/>
      <c r="F1921" s="327"/>
      <c r="G1921" s="327"/>
      <c r="H1921" s="327"/>
      <c r="I1921" s="328"/>
    </row>
    <row r="1922" spans="1:9" ht="26.25">
      <c r="A1922" s="138" t="s">
        <v>1</v>
      </c>
      <c r="B1922" s="137" t="s">
        <v>12</v>
      </c>
      <c r="C1922" s="329" t="s">
        <v>4</v>
      </c>
      <c r="D1922" s="329"/>
      <c r="E1922" s="329"/>
      <c r="F1922" s="329"/>
      <c r="G1922" s="329"/>
      <c r="H1922" s="329"/>
      <c r="I1922" s="330"/>
    </row>
    <row r="1923" spans="1:9" ht="12.75">
      <c r="A1923" s="138">
        <v>1</v>
      </c>
      <c r="B1923" s="137"/>
      <c r="C1923" s="329"/>
      <c r="D1923" s="329"/>
      <c r="E1923" s="329"/>
      <c r="F1923" s="329"/>
      <c r="G1923" s="329"/>
      <c r="H1923" s="329"/>
      <c r="I1923" s="330"/>
    </row>
    <row r="1924" spans="1:9" ht="12.75">
      <c r="A1924" s="138">
        <v>2</v>
      </c>
      <c r="B1924" s="137"/>
      <c r="C1924" s="329"/>
      <c r="D1924" s="329"/>
      <c r="E1924" s="329"/>
      <c r="F1924" s="329"/>
      <c r="G1924" s="329"/>
      <c r="H1924" s="329"/>
      <c r="I1924" s="330"/>
    </row>
    <row r="1925" spans="1:9" ht="12.75">
      <c r="A1925" s="138">
        <v>3</v>
      </c>
      <c r="B1925" s="137"/>
      <c r="C1925" s="329"/>
      <c r="D1925" s="329"/>
      <c r="E1925" s="329"/>
      <c r="F1925" s="329"/>
      <c r="G1925" s="329"/>
      <c r="H1925" s="329"/>
      <c r="I1925" s="330"/>
    </row>
    <row r="1926" spans="1:9" ht="12.75">
      <c r="A1926" s="138">
        <v>4</v>
      </c>
      <c r="B1926" s="137"/>
      <c r="C1926" s="329"/>
      <c r="D1926" s="329"/>
      <c r="E1926" s="329"/>
      <c r="F1926" s="329"/>
      <c r="G1926" s="329"/>
      <c r="H1926" s="329"/>
      <c r="I1926" s="330"/>
    </row>
    <row r="1927" spans="1:9" ht="12.75">
      <c r="A1927" s="138">
        <v>5</v>
      </c>
      <c r="B1927" s="137"/>
      <c r="C1927" s="329"/>
      <c r="D1927" s="329"/>
      <c r="E1927" s="329"/>
      <c r="F1927" s="329"/>
      <c r="G1927" s="329"/>
      <c r="H1927" s="329"/>
      <c r="I1927" s="330"/>
    </row>
    <row r="1928" spans="1:9" ht="12.75">
      <c r="A1928" s="138">
        <v>6</v>
      </c>
      <c r="B1928" s="137"/>
      <c r="C1928" s="329"/>
      <c r="D1928" s="329"/>
      <c r="E1928" s="329"/>
      <c r="F1928" s="329"/>
      <c r="G1928" s="329"/>
      <c r="H1928" s="329"/>
      <c r="I1928" s="330"/>
    </row>
    <row r="1929" spans="1:9" ht="13.5" thickBot="1">
      <c r="A1929" s="331" t="s">
        <v>87</v>
      </c>
      <c r="B1929" s="332"/>
      <c r="C1929" s="332"/>
      <c r="D1929" s="86"/>
      <c r="E1929" s="86"/>
      <c r="F1929" s="332" t="e">
        <f>VLOOKUP(J1920,мандатка!$B:$N,8,FALSE)</f>
        <v>#N/A</v>
      </c>
      <c r="G1929" s="332"/>
      <c r="H1929" s="332"/>
      <c r="I1929" s="333"/>
    </row>
    <row r="1930" spans="1:9" ht="13.5" thickBot="1">
      <c r="A1930" s="106"/>
      <c r="B1930" s="106"/>
      <c r="C1930" s="106"/>
      <c r="D1930" s="13"/>
      <c r="E1930" s="13"/>
      <c r="F1930" s="106"/>
      <c r="G1930" s="106"/>
      <c r="H1930" s="106"/>
      <c r="I1930" s="106"/>
    </row>
    <row r="1931" spans="1:9" ht="12.75">
      <c r="A1931" s="310" t="s">
        <v>85</v>
      </c>
      <c r="B1931" s="334"/>
      <c r="C1931" s="334"/>
      <c r="D1931" s="334"/>
      <c r="E1931" s="334"/>
      <c r="F1931" s="334"/>
      <c r="G1931" s="334"/>
      <c r="H1931" s="334"/>
      <c r="I1931" s="311"/>
    </row>
    <row r="1932" spans="1:10" ht="20.25">
      <c r="A1932" s="326" t="s">
        <v>86</v>
      </c>
      <c r="B1932" s="327"/>
      <c r="C1932" s="335" t="e">
        <f>VLOOKUP(J1932,мандатка!$B:$N,3,FALSE)</f>
        <v>#N/A</v>
      </c>
      <c r="D1932" s="335"/>
      <c r="E1932" s="335"/>
      <c r="F1932" s="335"/>
      <c r="G1932" s="335"/>
      <c r="H1932" s="335"/>
      <c r="I1932" s="336"/>
      <c r="J1932">
        <v>400</v>
      </c>
    </row>
    <row r="1933" spans="1:9" ht="12.75">
      <c r="A1933" s="326" t="s">
        <v>91</v>
      </c>
      <c r="B1933" s="327"/>
      <c r="C1933" s="327"/>
      <c r="D1933" s="327"/>
      <c r="E1933" s="327"/>
      <c r="F1933" s="327"/>
      <c r="G1933" s="327"/>
      <c r="H1933" s="327"/>
      <c r="I1933" s="328"/>
    </row>
    <row r="1934" spans="1:9" ht="26.25">
      <c r="A1934" s="138" t="s">
        <v>1</v>
      </c>
      <c r="B1934" s="137" t="s">
        <v>12</v>
      </c>
      <c r="C1934" s="329" t="s">
        <v>4</v>
      </c>
      <c r="D1934" s="329"/>
      <c r="E1934" s="329"/>
      <c r="F1934" s="329"/>
      <c r="G1934" s="329"/>
      <c r="H1934" s="329"/>
      <c r="I1934" s="330"/>
    </row>
    <row r="1935" spans="1:9" ht="12.75">
      <c r="A1935" s="138">
        <v>1</v>
      </c>
      <c r="B1935" s="137"/>
      <c r="C1935" s="329"/>
      <c r="D1935" s="329"/>
      <c r="E1935" s="329"/>
      <c r="F1935" s="329"/>
      <c r="G1935" s="329"/>
      <c r="H1935" s="329"/>
      <c r="I1935" s="330"/>
    </row>
    <row r="1936" spans="1:9" ht="12.75">
      <c r="A1936" s="138">
        <v>2</v>
      </c>
      <c r="B1936" s="137"/>
      <c r="C1936" s="329"/>
      <c r="D1936" s="329"/>
      <c r="E1936" s="329"/>
      <c r="F1936" s="329"/>
      <c r="G1936" s="329"/>
      <c r="H1936" s="329"/>
      <c r="I1936" s="330"/>
    </row>
    <row r="1937" spans="1:9" ht="12.75">
      <c r="A1937" s="138">
        <v>3</v>
      </c>
      <c r="B1937" s="137"/>
      <c r="C1937" s="329"/>
      <c r="D1937" s="329"/>
      <c r="E1937" s="329"/>
      <c r="F1937" s="329"/>
      <c r="G1937" s="329"/>
      <c r="H1937" s="329"/>
      <c r="I1937" s="330"/>
    </row>
    <row r="1938" spans="1:9" ht="12.75">
      <c r="A1938" s="138">
        <v>4</v>
      </c>
      <c r="B1938" s="137"/>
      <c r="C1938" s="329"/>
      <c r="D1938" s="329"/>
      <c r="E1938" s="329"/>
      <c r="F1938" s="329"/>
      <c r="G1938" s="329"/>
      <c r="H1938" s="329"/>
      <c r="I1938" s="330"/>
    </row>
    <row r="1939" spans="1:9" ht="12.75">
      <c r="A1939" s="138">
        <v>5</v>
      </c>
      <c r="B1939" s="137"/>
      <c r="C1939" s="329"/>
      <c r="D1939" s="329"/>
      <c r="E1939" s="329"/>
      <c r="F1939" s="329"/>
      <c r="G1939" s="329"/>
      <c r="H1939" s="329"/>
      <c r="I1939" s="330"/>
    </row>
    <row r="1940" spans="1:9" ht="12.75">
      <c r="A1940" s="138">
        <v>6</v>
      </c>
      <c r="B1940" s="137"/>
      <c r="C1940" s="329"/>
      <c r="D1940" s="329"/>
      <c r="E1940" s="329"/>
      <c r="F1940" s="329"/>
      <c r="G1940" s="329"/>
      <c r="H1940" s="329"/>
      <c r="I1940" s="330"/>
    </row>
    <row r="1941" spans="1:9" ht="13.5" thickBot="1">
      <c r="A1941" s="331" t="s">
        <v>87</v>
      </c>
      <c r="B1941" s="332"/>
      <c r="C1941" s="332"/>
      <c r="D1941" s="86"/>
      <c r="E1941" s="86"/>
      <c r="F1941" s="332" t="e">
        <f>VLOOKUP(J1932,мандатка!$B:$N,8,FALSE)</f>
        <v>#N/A</v>
      </c>
      <c r="G1941" s="332"/>
      <c r="H1941" s="332"/>
      <c r="I1941" s="333"/>
    </row>
    <row r="1942" spans="1:9" ht="13.5" thickBot="1">
      <c r="A1942" s="106"/>
      <c r="B1942" s="106"/>
      <c r="C1942" s="106"/>
      <c r="D1942" s="13"/>
      <c r="E1942" s="13"/>
      <c r="F1942" s="106"/>
      <c r="G1942" s="106"/>
      <c r="H1942" s="106"/>
      <c r="I1942" s="106"/>
    </row>
    <row r="1943" spans="1:9" ht="12.75">
      <c r="A1943" s="310" t="s">
        <v>85</v>
      </c>
      <c r="B1943" s="334"/>
      <c r="C1943" s="334"/>
      <c r="D1943" s="334"/>
      <c r="E1943" s="334"/>
      <c r="F1943" s="334"/>
      <c r="G1943" s="334"/>
      <c r="H1943" s="334"/>
      <c r="I1943" s="311"/>
    </row>
    <row r="1944" spans="1:10" ht="20.25">
      <c r="A1944" s="326" t="s">
        <v>86</v>
      </c>
      <c r="B1944" s="327"/>
      <c r="C1944" s="335" t="e">
        <f>VLOOKUP(J1944,мандатка!$B:$N,3,FALSE)</f>
        <v>#N/A</v>
      </c>
      <c r="D1944" s="335"/>
      <c r="E1944" s="335"/>
      <c r="F1944" s="335"/>
      <c r="G1944" s="335"/>
      <c r="H1944" s="335"/>
      <c r="I1944" s="336"/>
      <c r="J1944">
        <v>400</v>
      </c>
    </row>
    <row r="1945" spans="1:9" ht="12.75">
      <c r="A1945" s="326" t="s">
        <v>92</v>
      </c>
      <c r="B1945" s="327"/>
      <c r="C1945" s="327"/>
      <c r="D1945" s="327"/>
      <c r="E1945" s="327"/>
      <c r="F1945" s="327"/>
      <c r="G1945" s="327"/>
      <c r="H1945" s="327"/>
      <c r="I1945" s="328"/>
    </row>
    <row r="1946" spans="1:9" ht="26.25">
      <c r="A1946" s="87" t="s">
        <v>1</v>
      </c>
      <c r="B1946" s="13" t="s">
        <v>12</v>
      </c>
      <c r="C1946" s="327" t="s">
        <v>4</v>
      </c>
      <c r="D1946" s="327"/>
      <c r="E1946" s="327"/>
      <c r="F1946" s="327"/>
      <c r="G1946" s="327"/>
      <c r="H1946" s="327"/>
      <c r="I1946" s="328"/>
    </row>
    <row r="1947" spans="1:9" ht="12.75">
      <c r="A1947" s="138">
        <v>1</v>
      </c>
      <c r="B1947" s="137"/>
      <c r="C1947" s="329"/>
      <c r="D1947" s="329"/>
      <c r="E1947" s="329"/>
      <c r="F1947" s="329"/>
      <c r="G1947" s="329"/>
      <c r="H1947" s="329"/>
      <c r="I1947" s="330"/>
    </row>
    <row r="1948" spans="1:9" ht="12.75">
      <c r="A1948" s="138">
        <v>2</v>
      </c>
      <c r="B1948" s="137"/>
      <c r="C1948" s="329"/>
      <c r="D1948" s="329"/>
      <c r="E1948" s="329"/>
      <c r="F1948" s="329"/>
      <c r="G1948" s="329"/>
      <c r="H1948" s="329"/>
      <c r="I1948" s="330"/>
    </row>
    <row r="1949" spans="1:9" ht="12.75">
      <c r="A1949" s="138">
        <v>3</v>
      </c>
      <c r="B1949" s="137"/>
      <c r="C1949" s="329"/>
      <c r="D1949" s="329"/>
      <c r="E1949" s="329"/>
      <c r="F1949" s="329"/>
      <c r="G1949" s="329"/>
      <c r="H1949" s="329"/>
      <c r="I1949" s="330"/>
    </row>
    <row r="1950" spans="1:9" ht="12.75">
      <c r="A1950" s="138">
        <v>4</v>
      </c>
      <c r="B1950" s="137"/>
      <c r="C1950" s="329"/>
      <c r="D1950" s="329"/>
      <c r="E1950" s="329"/>
      <c r="F1950" s="329"/>
      <c r="G1950" s="329"/>
      <c r="H1950" s="329"/>
      <c r="I1950" s="330"/>
    </row>
    <row r="1951" spans="1:9" ht="12.75">
      <c r="A1951" s="138">
        <v>5</v>
      </c>
      <c r="B1951" s="137"/>
      <c r="C1951" s="329"/>
      <c r="D1951" s="329"/>
      <c r="E1951" s="329"/>
      <c r="F1951" s="329"/>
      <c r="G1951" s="329"/>
      <c r="H1951" s="329"/>
      <c r="I1951" s="330"/>
    </row>
    <row r="1952" spans="1:9" ht="12.75">
      <c r="A1952" s="138">
        <v>6</v>
      </c>
      <c r="B1952" s="137"/>
      <c r="C1952" s="329"/>
      <c r="D1952" s="329"/>
      <c r="E1952" s="329"/>
      <c r="F1952" s="329"/>
      <c r="G1952" s="329"/>
      <c r="H1952" s="329"/>
      <c r="I1952" s="330"/>
    </row>
    <row r="1953" spans="1:9" ht="13.5" thickBot="1">
      <c r="A1953" s="331" t="s">
        <v>87</v>
      </c>
      <c r="B1953" s="332"/>
      <c r="C1953" s="332"/>
      <c r="D1953" s="86"/>
      <c r="E1953" s="86"/>
      <c r="F1953" s="332" t="e">
        <f>VLOOKUP(J1944,мандатка!$B:$N,8,FALSE)</f>
        <v>#N/A</v>
      </c>
      <c r="G1953" s="332"/>
      <c r="H1953" s="332"/>
      <c r="I1953" s="333"/>
    </row>
    <row r="1954" spans="1:9" ht="12.75">
      <c r="A1954" s="310" t="s">
        <v>85</v>
      </c>
      <c r="B1954" s="334"/>
      <c r="C1954" s="334"/>
      <c r="D1954" s="334"/>
      <c r="E1954" s="334"/>
      <c r="F1954" s="334"/>
      <c r="G1954" s="334"/>
      <c r="H1954" s="334"/>
      <c r="I1954" s="311"/>
    </row>
    <row r="1955" spans="1:10" ht="20.25">
      <c r="A1955" s="326" t="s">
        <v>86</v>
      </c>
      <c r="B1955" s="327"/>
      <c r="C1955" s="335" t="e">
        <f>VLOOKUP(J1955,мандатка!$B:$N,3,FALSE)</f>
        <v>#N/A</v>
      </c>
      <c r="D1955" s="335"/>
      <c r="E1955" s="335"/>
      <c r="F1955" s="335"/>
      <c r="G1955" s="335"/>
      <c r="H1955" s="335"/>
      <c r="I1955" s="336"/>
      <c r="J1955">
        <v>410</v>
      </c>
    </row>
    <row r="1956" spans="1:9" ht="12.75">
      <c r="A1956" s="326" t="s">
        <v>88</v>
      </c>
      <c r="B1956" s="327"/>
      <c r="C1956" s="327"/>
      <c r="D1956" s="327"/>
      <c r="E1956" s="327"/>
      <c r="F1956" s="327"/>
      <c r="G1956" s="327"/>
      <c r="H1956" s="327"/>
      <c r="I1956" s="328"/>
    </row>
    <row r="1957" spans="1:9" ht="26.25">
      <c r="A1957" s="138" t="s">
        <v>1</v>
      </c>
      <c r="B1957" s="137" t="s">
        <v>12</v>
      </c>
      <c r="C1957" s="329" t="s">
        <v>4</v>
      </c>
      <c r="D1957" s="329"/>
      <c r="E1957" s="329"/>
      <c r="F1957" s="329"/>
      <c r="G1957" s="329"/>
      <c r="H1957" s="329"/>
      <c r="I1957" s="330"/>
    </row>
    <row r="1958" spans="1:9" ht="12.75">
      <c r="A1958" s="138">
        <v>1</v>
      </c>
      <c r="B1958" s="137"/>
      <c r="C1958" s="329"/>
      <c r="D1958" s="329"/>
      <c r="E1958" s="329"/>
      <c r="F1958" s="329"/>
      <c r="G1958" s="329"/>
      <c r="H1958" s="329"/>
      <c r="I1958" s="330"/>
    </row>
    <row r="1959" spans="1:9" ht="12.75">
      <c r="A1959" s="138">
        <v>2</v>
      </c>
      <c r="B1959" s="137"/>
      <c r="C1959" s="329"/>
      <c r="D1959" s="329"/>
      <c r="E1959" s="329"/>
      <c r="F1959" s="329"/>
      <c r="G1959" s="329"/>
      <c r="H1959" s="329"/>
      <c r="I1959" s="330"/>
    </row>
    <row r="1960" spans="1:9" ht="12.75">
      <c r="A1960" s="138">
        <v>3</v>
      </c>
      <c r="B1960" s="137"/>
      <c r="C1960" s="329"/>
      <c r="D1960" s="329"/>
      <c r="E1960" s="329"/>
      <c r="F1960" s="329"/>
      <c r="G1960" s="329"/>
      <c r="H1960" s="329"/>
      <c r="I1960" s="330"/>
    </row>
    <row r="1961" spans="1:9" ht="12.75">
      <c r="A1961" s="138">
        <v>4</v>
      </c>
      <c r="B1961" s="137"/>
      <c r="C1961" s="329"/>
      <c r="D1961" s="329"/>
      <c r="E1961" s="329"/>
      <c r="F1961" s="329"/>
      <c r="G1961" s="329"/>
      <c r="H1961" s="329"/>
      <c r="I1961" s="330"/>
    </row>
    <row r="1962" spans="1:9" ht="12.75">
      <c r="A1962" s="138">
        <v>5</v>
      </c>
      <c r="B1962" s="137"/>
      <c r="C1962" s="329"/>
      <c r="D1962" s="329"/>
      <c r="E1962" s="329"/>
      <c r="F1962" s="329"/>
      <c r="G1962" s="329"/>
      <c r="H1962" s="329"/>
      <c r="I1962" s="330"/>
    </row>
    <row r="1963" spans="1:9" ht="12.75">
      <c r="A1963" s="138">
        <v>6</v>
      </c>
      <c r="B1963" s="137"/>
      <c r="C1963" s="329"/>
      <c r="D1963" s="329"/>
      <c r="E1963" s="329"/>
      <c r="F1963" s="329"/>
      <c r="G1963" s="329"/>
      <c r="H1963" s="329"/>
      <c r="I1963" s="330"/>
    </row>
    <row r="1964" spans="1:9" ht="12.75">
      <c r="A1964" s="138">
        <v>7</v>
      </c>
      <c r="B1964" s="137"/>
      <c r="C1964" s="329"/>
      <c r="D1964" s="329"/>
      <c r="E1964" s="329"/>
      <c r="F1964" s="329"/>
      <c r="G1964" s="329"/>
      <c r="H1964" s="329"/>
      <c r="I1964" s="330"/>
    </row>
    <row r="1965" spans="1:9" ht="12.75">
      <c r="A1965" s="138">
        <v>8</v>
      </c>
      <c r="B1965" s="137"/>
      <c r="C1965" s="329"/>
      <c r="D1965" s="329"/>
      <c r="E1965" s="329"/>
      <c r="F1965" s="329"/>
      <c r="G1965" s="329"/>
      <c r="H1965" s="329"/>
      <c r="I1965" s="330"/>
    </row>
    <row r="1966" spans="1:9" ht="13.5" thickBot="1">
      <c r="A1966" s="331" t="s">
        <v>87</v>
      </c>
      <c r="B1966" s="332"/>
      <c r="C1966" s="332"/>
      <c r="D1966" s="86"/>
      <c r="E1966" s="86"/>
      <c r="F1966" s="332" t="e">
        <f>VLOOKUP(J1955,мандатка!$B:$N,8,FALSE)</f>
        <v>#N/A</v>
      </c>
      <c r="G1966" s="332"/>
      <c r="H1966" s="332"/>
      <c r="I1966" s="333"/>
    </row>
    <row r="1967" spans="1:9" ht="13.5" thickBot="1">
      <c r="A1967" s="106"/>
      <c r="B1967" s="106"/>
      <c r="C1967" s="106"/>
      <c r="D1967" s="13"/>
      <c r="E1967" s="13"/>
      <c r="F1967" s="106"/>
      <c r="G1967" s="106"/>
      <c r="H1967" s="106"/>
      <c r="I1967" s="106"/>
    </row>
    <row r="1968" spans="1:9" ht="12.75">
      <c r="A1968" s="310" t="s">
        <v>85</v>
      </c>
      <c r="B1968" s="334"/>
      <c r="C1968" s="334"/>
      <c r="D1968" s="334"/>
      <c r="E1968" s="334"/>
      <c r="F1968" s="334"/>
      <c r="G1968" s="334"/>
      <c r="H1968" s="334"/>
      <c r="I1968" s="311"/>
    </row>
    <row r="1969" spans="1:10" ht="20.25">
      <c r="A1969" s="326" t="s">
        <v>86</v>
      </c>
      <c r="B1969" s="327"/>
      <c r="C1969" s="335" t="e">
        <f>VLOOKUP(J1969,мандатка!$B:$N,3,FALSE)</f>
        <v>#N/A</v>
      </c>
      <c r="D1969" s="335"/>
      <c r="E1969" s="335"/>
      <c r="F1969" s="335"/>
      <c r="G1969" s="335"/>
      <c r="H1969" s="335"/>
      <c r="I1969" s="336"/>
      <c r="J1969">
        <v>410</v>
      </c>
    </row>
    <row r="1970" spans="1:9" ht="12.75">
      <c r="A1970" s="326" t="s">
        <v>89</v>
      </c>
      <c r="B1970" s="327"/>
      <c r="C1970" s="327"/>
      <c r="D1970" s="327"/>
      <c r="E1970" s="327"/>
      <c r="F1970" s="327"/>
      <c r="G1970" s="327"/>
      <c r="H1970" s="327"/>
      <c r="I1970" s="328"/>
    </row>
    <row r="1971" spans="1:9" ht="26.25">
      <c r="A1971" s="138" t="s">
        <v>1</v>
      </c>
      <c r="B1971" s="137" t="s">
        <v>12</v>
      </c>
      <c r="C1971" s="329" t="s">
        <v>4</v>
      </c>
      <c r="D1971" s="329"/>
      <c r="E1971" s="329"/>
      <c r="F1971" s="329"/>
      <c r="G1971" s="329"/>
      <c r="H1971" s="329"/>
      <c r="I1971" s="330"/>
    </row>
    <row r="1972" spans="1:9" ht="12.75">
      <c r="A1972" s="138">
        <v>1</v>
      </c>
      <c r="B1972" s="137"/>
      <c r="C1972" s="329"/>
      <c r="D1972" s="329"/>
      <c r="E1972" s="329"/>
      <c r="F1972" s="329"/>
      <c r="G1972" s="329"/>
      <c r="H1972" s="329"/>
      <c r="I1972" s="330"/>
    </row>
    <row r="1973" spans="1:9" ht="12.75">
      <c r="A1973" s="138">
        <v>2</v>
      </c>
      <c r="B1973" s="137"/>
      <c r="C1973" s="329"/>
      <c r="D1973" s="329"/>
      <c r="E1973" s="329"/>
      <c r="F1973" s="329"/>
      <c r="G1973" s="329"/>
      <c r="H1973" s="329"/>
      <c r="I1973" s="330"/>
    </row>
    <row r="1974" spans="1:9" ht="12.75">
      <c r="A1974" s="138">
        <v>1</v>
      </c>
      <c r="B1974" s="137"/>
      <c r="C1974" s="329"/>
      <c r="D1974" s="329"/>
      <c r="E1974" s="329"/>
      <c r="F1974" s="329"/>
      <c r="G1974" s="329"/>
      <c r="H1974" s="329"/>
      <c r="I1974" s="330"/>
    </row>
    <row r="1975" spans="1:9" ht="12.75">
      <c r="A1975" s="138">
        <v>2</v>
      </c>
      <c r="B1975" s="137"/>
      <c r="C1975" s="329"/>
      <c r="D1975" s="329"/>
      <c r="E1975" s="329"/>
      <c r="F1975" s="329"/>
      <c r="G1975" s="329"/>
      <c r="H1975" s="329"/>
      <c r="I1975" s="330"/>
    </row>
    <row r="1976" spans="1:9" ht="12.75">
      <c r="A1976" s="138">
        <v>1</v>
      </c>
      <c r="B1976" s="137"/>
      <c r="C1976" s="329"/>
      <c r="D1976" s="329"/>
      <c r="E1976" s="329"/>
      <c r="F1976" s="329"/>
      <c r="G1976" s="329"/>
      <c r="H1976" s="329"/>
      <c r="I1976" s="330"/>
    </row>
    <row r="1977" spans="1:9" ht="12.75">
      <c r="A1977" s="138">
        <v>2</v>
      </c>
      <c r="B1977" s="137"/>
      <c r="C1977" s="329"/>
      <c r="D1977" s="329"/>
      <c r="E1977" s="329"/>
      <c r="F1977" s="329"/>
      <c r="G1977" s="329"/>
      <c r="H1977" s="329"/>
      <c r="I1977" s="330"/>
    </row>
    <row r="1978" spans="1:9" ht="12.75">
      <c r="A1978" s="138">
        <v>1</v>
      </c>
      <c r="B1978" s="137"/>
      <c r="C1978" s="329"/>
      <c r="D1978" s="329"/>
      <c r="E1978" s="329"/>
      <c r="F1978" s="329"/>
      <c r="G1978" s="329"/>
      <c r="H1978" s="329"/>
      <c r="I1978" s="330"/>
    </row>
    <row r="1979" spans="1:9" ht="12.75">
      <c r="A1979" s="138">
        <v>2</v>
      </c>
      <c r="B1979" s="137"/>
      <c r="C1979" s="329"/>
      <c r="D1979" s="329"/>
      <c r="E1979" s="329"/>
      <c r="F1979" s="329"/>
      <c r="G1979" s="329"/>
      <c r="H1979" s="329"/>
      <c r="I1979" s="330"/>
    </row>
    <row r="1980" spans="1:9" ht="13.5" thickBot="1">
      <c r="A1980" s="331" t="s">
        <v>87</v>
      </c>
      <c r="B1980" s="332"/>
      <c r="C1980" s="332"/>
      <c r="D1980" s="86"/>
      <c r="E1980" s="86"/>
      <c r="F1980" s="332" t="e">
        <f>VLOOKUP(J1969,мандатка!$B:$N,8,FALSE)</f>
        <v>#N/A</v>
      </c>
      <c r="G1980" s="332"/>
      <c r="H1980" s="332"/>
      <c r="I1980" s="333"/>
    </row>
    <row r="1981" spans="1:9" ht="13.5" thickBot="1">
      <c r="A1981" s="106"/>
      <c r="B1981" s="106"/>
      <c r="C1981" s="106"/>
      <c r="D1981" s="13"/>
      <c r="E1981" s="13"/>
      <c r="F1981" s="106"/>
      <c r="G1981" s="106"/>
      <c r="H1981" s="106"/>
      <c r="I1981" s="106"/>
    </row>
    <row r="1982" spans="1:9" ht="12.75">
      <c r="A1982" s="310" t="s">
        <v>85</v>
      </c>
      <c r="B1982" s="334"/>
      <c r="C1982" s="334"/>
      <c r="D1982" s="334"/>
      <c r="E1982" s="334"/>
      <c r="F1982" s="334"/>
      <c r="G1982" s="334"/>
      <c r="H1982" s="334"/>
      <c r="I1982" s="311"/>
    </row>
    <row r="1983" spans="1:10" ht="20.25">
      <c r="A1983" s="326" t="s">
        <v>86</v>
      </c>
      <c r="B1983" s="327"/>
      <c r="C1983" s="335" t="e">
        <f>VLOOKUP(J1983,мандатка!$B:$N,3,FALSE)</f>
        <v>#N/A</v>
      </c>
      <c r="D1983" s="335"/>
      <c r="E1983" s="335"/>
      <c r="F1983" s="335"/>
      <c r="G1983" s="335"/>
      <c r="H1983" s="335"/>
      <c r="I1983" s="336"/>
      <c r="J1983">
        <v>410</v>
      </c>
    </row>
    <row r="1984" spans="1:9" ht="12.75">
      <c r="A1984" s="326" t="s">
        <v>90</v>
      </c>
      <c r="B1984" s="327"/>
      <c r="C1984" s="327"/>
      <c r="D1984" s="327"/>
      <c r="E1984" s="327"/>
      <c r="F1984" s="327"/>
      <c r="G1984" s="327"/>
      <c r="H1984" s="327"/>
      <c r="I1984" s="328"/>
    </row>
    <row r="1985" spans="1:9" ht="26.25">
      <c r="A1985" s="138" t="s">
        <v>1</v>
      </c>
      <c r="B1985" s="137" t="s">
        <v>12</v>
      </c>
      <c r="C1985" s="329" t="s">
        <v>4</v>
      </c>
      <c r="D1985" s="329"/>
      <c r="E1985" s="329"/>
      <c r="F1985" s="329"/>
      <c r="G1985" s="329"/>
      <c r="H1985" s="329"/>
      <c r="I1985" s="330"/>
    </row>
    <row r="1986" spans="1:9" ht="12.75">
      <c r="A1986" s="138">
        <v>1</v>
      </c>
      <c r="B1986" s="137"/>
      <c r="C1986" s="329"/>
      <c r="D1986" s="329"/>
      <c r="E1986" s="329"/>
      <c r="F1986" s="329"/>
      <c r="G1986" s="329"/>
      <c r="H1986" s="329"/>
      <c r="I1986" s="330"/>
    </row>
    <row r="1987" spans="1:9" ht="12.75">
      <c r="A1987" s="138">
        <v>2</v>
      </c>
      <c r="B1987" s="137"/>
      <c r="C1987" s="329"/>
      <c r="D1987" s="329"/>
      <c r="E1987" s="329"/>
      <c r="F1987" s="329"/>
      <c r="G1987" s="329"/>
      <c r="H1987" s="329"/>
      <c r="I1987" s="330"/>
    </row>
    <row r="1988" spans="1:9" ht="12.75">
      <c r="A1988" s="138">
        <v>3</v>
      </c>
      <c r="B1988" s="137"/>
      <c r="C1988" s="329"/>
      <c r="D1988" s="329"/>
      <c r="E1988" s="329"/>
      <c r="F1988" s="329"/>
      <c r="G1988" s="329"/>
      <c r="H1988" s="329"/>
      <c r="I1988" s="330"/>
    </row>
    <row r="1989" spans="1:9" ht="12.75">
      <c r="A1989" s="138">
        <v>4</v>
      </c>
      <c r="B1989" s="137"/>
      <c r="C1989" s="329"/>
      <c r="D1989" s="329"/>
      <c r="E1989" s="329"/>
      <c r="F1989" s="329"/>
      <c r="G1989" s="329"/>
      <c r="H1989" s="329"/>
      <c r="I1989" s="330"/>
    </row>
    <row r="1990" spans="1:9" ht="12.75">
      <c r="A1990" s="138">
        <v>5</v>
      </c>
      <c r="B1990" s="137"/>
      <c r="C1990" s="329"/>
      <c r="D1990" s="329"/>
      <c r="E1990" s="329"/>
      <c r="F1990" s="329"/>
      <c r="G1990" s="329"/>
      <c r="H1990" s="329"/>
      <c r="I1990" s="330"/>
    </row>
    <row r="1991" spans="1:9" ht="12.75">
      <c r="A1991" s="138">
        <v>6</v>
      </c>
      <c r="B1991" s="137"/>
      <c r="C1991" s="329"/>
      <c r="D1991" s="329"/>
      <c r="E1991" s="329"/>
      <c r="F1991" s="329"/>
      <c r="G1991" s="329"/>
      <c r="H1991" s="329"/>
      <c r="I1991" s="330"/>
    </row>
    <row r="1992" spans="1:9" ht="13.5" thickBot="1">
      <c r="A1992" s="331" t="s">
        <v>87</v>
      </c>
      <c r="B1992" s="332"/>
      <c r="C1992" s="332"/>
      <c r="D1992" s="86"/>
      <c r="E1992" s="86"/>
      <c r="F1992" s="332" t="e">
        <f>VLOOKUP(J1983,мандатка!$B:$N,8,FALSE)</f>
        <v>#N/A</v>
      </c>
      <c r="G1992" s="332"/>
      <c r="H1992" s="332"/>
      <c r="I1992" s="333"/>
    </row>
    <row r="1993" spans="1:9" ht="13.5" thickBot="1">
      <c r="A1993" s="106"/>
      <c r="B1993" s="106"/>
      <c r="C1993" s="106"/>
      <c r="D1993" s="13"/>
      <c r="E1993" s="13"/>
      <c r="F1993" s="106"/>
      <c r="G1993" s="106"/>
      <c r="H1993" s="106"/>
      <c r="I1993" s="106"/>
    </row>
    <row r="1994" spans="1:9" ht="12.75">
      <c r="A1994" s="310" t="s">
        <v>85</v>
      </c>
      <c r="B1994" s="334"/>
      <c r="C1994" s="334"/>
      <c r="D1994" s="334"/>
      <c r="E1994" s="334"/>
      <c r="F1994" s="334"/>
      <c r="G1994" s="334"/>
      <c r="H1994" s="334"/>
      <c r="I1994" s="311"/>
    </row>
    <row r="1995" spans="1:10" ht="20.25">
      <c r="A1995" s="326" t="s">
        <v>86</v>
      </c>
      <c r="B1995" s="327"/>
      <c r="C1995" s="335" t="e">
        <f>VLOOKUP(J1995,мандатка!$B:$N,3,FALSE)</f>
        <v>#N/A</v>
      </c>
      <c r="D1995" s="335"/>
      <c r="E1995" s="335"/>
      <c r="F1995" s="335"/>
      <c r="G1995" s="335"/>
      <c r="H1995" s="335"/>
      <c r="I1995" s="336"/>
      <c r="J1995">
        <v>410</v>
      </c>
    </row>
    <row r="1996" spans="1:9" ht="12.75">
      <c r="A1996" s="326" t="s">
        <v>91</v>
      </c>
      <c r="B1996" s="327"/>
      <c r="C1996" s="327"/>
      <c r="D1996" s="327"/>
      <c r="E1996" s="327"/>
      <c r="F1996" s="327"/>
      <c r="G1996" s="327"/>
      <c r="H1996" s="327"/>
      <c r="I1996" s="328"/>
    </row>
    <row r="1997" spans="1:9" ht="26.25">
      <c r="A1997" s="138" t="s">
        <v>1</v>
      </c>
      <c r="B1997" s="137" t="s">
        <v>12</v>
      </c>
      <c r="C1997" s="329" t="s">
        <v>4</v>
      </c>
      <c r="D1997" s="329"/>
      <c r="E1997" s="329"/>
      <c r="F1997" s="329"/>
      <c r="G1997" s="329"/>
      <c r="H1997" s="329"/>
      <c r="I1997" s="330"/>
    </row>
    <row r="1998" spans="1:9" ht="12.75">
      <c r="A1998" s="138">
        <v>1</v>
      </c>
      <c r="B1998" s="137"/>
      <c r="C1998" s="329"/>
      <c r="D1998" s="329"/>
      <c r="E1998" s="329"/>
      <c r="F1998" s="329"/>
      <c r="G1998" s="329"/>
      <c r="H1998" s="329"/>
      <c r="I1998" s="330"/>
    </row>
    <row r="1999" spans="1:9" ht="12.75">
      <c r="A1999" s="138">
        <v>2</v>
      </c>
      <c r="B1999" s="137"/>
      <c r="C1999" s="329"/>
      <c r="D1999" s="329"/>
      <c r="E1999" s="329"/>
      <c r="F1999" s="329"/>
      <c r="G1999" s="329"/>
      <c r="H1999" s="329"/>
      <c r="I1999" s="330"/>
    </row>
    <row r="2000" spans="1:9" ht="12.75">
      <c r="A2000" s="138">
        <v>3</v>
      </c>
      <c r="B2000" s="137"/>
      <c r="C2000" s="329"/>
      <c r="D2000" s="329"/>
      <c r="E2000" s="329"/>
      <c r="F2000" s="329"/>
      <c r="G2000" s="329"/>
      <c r="H2000" s="329"/>
      <c r="I2000" s="330"/>
    </row>
    <row r="2001" spans="1:9" ht="12.75">
      <c r="A2001" s="138">
        <v>4</v>
      </c>
      <c r="B2001" s="137"/>
      <c r="C2001" s="329"/>
      <c r="D2001" s="329"/>
      <c r="E2001" s="329"/>
      <c r="F2001" s="329"/>
      <c r="G2001" s="329"/>
      <c r="H2001" s="329"/>
      <c r="I2001" s="330"/>
    </row>
    <row r="2002" spans="1:9" ht="12.75">
      <c r="A2002" s="138">
        <v>5</v>
      </c>
      <c r="B2002" s="137"/>
      <c r="C2002" s="329"/>
      <c r="D2002" s="329"/>
      <c r="E2002" s="329"/>
      <c r="F2002" s="329"/>
      <c r="G2002" s="329"/>
      <c r="H2002" s="329"/>
      <c r="I2002" s="330"/>
    </row>
    <row r="2003" spans="1:9" ht="12.75">
      <c r="A2003" s="138">
        <v>6</v>
      </c>
      <c r="B2003" s="137"/>
      <c r="C2003" s="329"/>
      <c r="D2003" s="329"/>
      <c r="E2003" s="329"/>
      <c r="F2003" s="329"/>
      <c r="G2003" s="329"/>
      <c r="H2003" s="329"/>
      <c r="I2003" s="330"/>
    </row>
    <row r="2004" spans="1:9" ht="13.5" thickBot="1">
      <c r="A2004" s="331" t="s">
        <v>87</v>
      </c>
      <c r="B2004" s="332"/>
      <c r="C2004" s="332"/>
      <c r="D2004" s="86"/>
      <c r="E2004" s="86"/>
      <c r="F2004" s="332" t="e">
        <f>VLOOKUP(J1995,мандатка!$B:$N,8,FALSE)</f>
        <v>#N/A</v>
      </c>
      <c r="G2004" s="332"/>
      <c r="H2004" s="332"/>
      <c r="I2004" s="333"/>
    </row>
    <row r="2005" spans="1:9" ht="13.5" thickBot="1">
      <c r="A2005" s="106"/>
      <c r="B2005" s="106"/>
      <c r="C2005" s="106"/>
      <c r="D2005" s="13"/>
      <c r="E2005" s="13"/>
      <c r="F2005" s="106"/>
      <c r="G2005" s="106"/>
      <c r="H2005" s="106"/>
      <c r="I2005" s="106"/>
    </row>
    <row r="2006" spans="1:9" ht="12.75">
      <c r="A2006" s="310" t="s">
        <v>85</v>
      </c>
      <c r="B2006" s="334"/>
      <c r="C2006" s="334"/>
      <c r="D2006" s="334"/>
      <c r="E2006" s="334"/>
      <c r="F2006" s="334"/>
      <c r="G2006" s="334"/>
      <c r="H2006" s="334"/>
      <c r="I2006" s="311"/>
    </row>
    <row r="2007" spans="1:10" ht="20.25">
      <c r="A2007" s="326" t="s">
        <v>86</v>
      </c>
      <c r="B2007" s="327"/>
      <c r="C2007" s="335" t="e">
        <f>VLOOKUP(J2007,мандатка!$B:$N,3,FALSE)</f>
        <v>#N/A</v>
      </c>
      <c r="D2007" s="335"/>
      <c r="E2007" s="335"/>
      <c r="F2007" s="335"/>
      <c r="G2007" s="335"/>
      <c r="H2007" s="335"/>
      <c r="I2007" s="336"/>
      <c r="J2007">
        <v>410</v>
      </c>
    </row>
    <row r="2008" spans="1:9" ht="12.75">
      <c r="A2008" s="326" t="s">
        <v>92</v>
      </c>
      <c r="B2008" s="327"/>
      <c r="C2008" s="327"/>
      <c r="D2008" s="327"/>
      <c r="E2008" s="327"/>
      <c r="F2008" s="327"/>
      <c r="G2008" s="327"/>
      <c r="H2008" s="327"/>
      <c r="I2008" s="328"/>
    </row>
    <row r="2009" spans="1:9" ht="26.25">
      <c r="A2009" s="87" t="s">
        <v>1</v>
      </c>
      <c r="B2009" s="13" t="s">
        <v>12</v>
      </c>
      <c r="C2009" s="327" t="s">
        <v>4</v>
      </c>
      <c r="D2009" s="327"/>
      <c r="E2009" s="327"/>
      <c r="F2009" s="327"/>
      <c r="G2009" s="327"/>
      <c r="H2009" s="327"/>
      <c r="I2009" s="328"/>
    </row>
    <row r="2010" spans="1:9" ht="12.75">
      <c r="A2010" s="138">
        <v>1</v>
      </c>
      <c r="B2010" s="137"/>
      <c r="C2010" s="329"/>
      <c r="D2010" s="329"/>
      <c r="E2010" s="329"/>
      <c r="F2010" s="329"/>
      <c r="G2010" s="329"/>
      <c r="H2010" s="329"/>
      <c r="I2010" s="330"/>
    </row>
    <row r="2011" spans="1:9" ht="12.75">
      <c r="A2011" s="138">
        <v>2</v>
      </c>
      <c r="B2011" s="137"/>
      <c r="C2011" s="329"/>
      <c r="D2011" s="329"/>
      <c r="E2011" s="329"/>
      <c r="F2011" s="329"/>
      <c r="G2011" s="329"/>
      <c r="H2011" s="329"/>
      <c r="I2011" s="330"/>
    </row>
    <row r="2012" spans="1:9" ht="12.75">
      <c r="A2012" s="138">
        <v>3</v>
      </c>
      <c r="B2012" s="137"/>
      <c r="C2012" s="329"/>
      <c r="D2012" s="329"/>
      <c r="E2012" s="329"/>
      <c r="F2012" s="329"/>
      <c r="G2012" s="329"/>
      <c r="H2012" s="329"/>
      <c r="I2012" s="330"/>
    </row>
    <row r="2013" spans="1:9" ht="12.75">
      <c r="A2013" s="138">
        <v>4</v>
      </c>
      <c r="B2013" s="137"/>
      <c r="C2013" s="329"/>
      <c r="D2013" s="329"/>
      <c r="E2013" s="329"/>
      <c r="F2013" s="329"/>
      <c r="G2013" s="329"/>
      <c r="H2013" s="329"/>
      <c r="I2013" s="330"/>
    </row>
    <row r="2014" spans="1:9" ht="12.75">
      <c r="A2014" s="138">
        <v>5</v>
      </c>
      <c r="B2014" s="137"/>
      <c r="C2014" s="329"/>
      <c r="D2014" s="329"/>
      <c r="E2014" s="329"/>
      <c r="F2014" s="329"/>
      <c r="G2014" s="329"/>
      <c r="H2014" s="329"/>
      <c r="I2014" s="330"/>
    </row>
    <row r="2015" spans="1:9" ht="12.75">
      <c r="A2015" s="138">
        <v>6</v>
      </c>
      <c r="B2015" s="137"/>
      <c r="C2015" s="329"/>
      <c r="D2015" s="329"/>
      <c r="E2015" s="329"/>
      <c r="F2015" s="329"/>
      <c r="G2015" s="329"/>
      <c r="H2015" s="329"/>
      <c r="I2015" s="330"/>
    </row>
    <row r="2016" spans="1:9" ht="13.5" thickBot="1">
      <c r="A2016" s="331" t="s">
        <v>87</v>
      </c>
      <c r="B2016" s="332"/>
      <c r="C2016" s="332"/>
      <c r="D2016" s="86"/>
      <c r="E2016" s="86"/>
      <c r="F2016" s="332" t="e">
        <f>VLOOKUP(J2007,мандатка!$B:$N,8,FALSE)</f>
        <v>#N/A</v>
      </c>
      <c r="G2016" s="332"/>
      <c r="H2016" s="332"/>
      <c r="I2016" s="333"/>
    </row>
    <row r="2017" spans="1:9" ht="12.75">
      <c r="A2017" s="310" t="s">
        <v>85</v>
      </c>
      <c r="B2017" s="334"/>
      <c r="C2017" s="334"/>
      <c r="D2017" s="334"/>
      <c r="E2017" s="334"/>
      <c r="F2017" s="334"/>
      <c r="G2017" s="334"/>
      <c r="H2017" s="334"/>
      <c r="I2017" s="311"/>
    </row>
    <row r="2018" spans="1:10" ht="20.25">
      <c r="A2018" s="326" t="s">
        <v>86</v>
      </c>
      <c r="B2018" s="327"/>
      <c r="C2018" s="335" t="e">
        <f>VLOOKUP(J2018,мандатка!$B:$N,3,FALSE)</f>
        <v>#N/A</v>
      </c>
      <c r="D2018" s="335"/>
      <c r="E2018" s="335"/>
      <c r="F2018" s="335"/>
      <c r="G2018" s="335"/>
      <c r="H2018" s="335"/>
      <c r="I2018" s="336"/>
      <c r="J2018">
        <v>420</v>
      </c>
    </row>
    <row r="2019" spans="1:9" ht="12.75">
      <c r="A2019" s="326" t="s">
        <v>88</v>
      </c>
      <c r="B2019" s="327"/>
      <c r="C2019" s="327"/>
      <c r="D2019" s="327"/>
      <c r="E2019" s="327"/>
      <c r="F2019" s="327"/>
      <c r="G2019" s="327"/>
      <c r="H2019" s="327"/>
      <c r="I2019" s="328"/>
    </row>
    <row r="2020" spans="1:9" ht="26.25">
      <c r="A2020" s="138" t="s">
        <v>1</v>
      </c>
      <c r="B2020" s="137" t="s">
        <v>12</v>
      </c>
      <c r="C2020" s="329" t="s">
        <v>4</v>
      </c>
      <c r="D2020" s="329"/>
      <c r="E2020" s="329"/>
      <c r="F2020" s="329"/>
      <c r="G2020" s="329"/>
      <c r="H2020" s="329"/>
      <c r="I2020" s="330"/>
    </row>
    <row r="2021" spans="1:9" ht="12.75">
      <c r="A2021" s="138">
        <v>1</v>
      </c>
      <c r="B2021" s="137"/>
      <c r="C2021" s="329"/>
      <c r="D2021" s="329"/>
      <c r="E2021" s="329"/>
      <c r="F2021" s="329"/>
      <c r="G2021" s="329"/>
      <c r="H2021" s="329"/>
      <c r="I2021" s="330"/>
    </row>
    <row r="2022" spans="1:9" ht="12.75">
      <c r="A2022" s="138">
        <v>2</v>
      </c>
      <c r="B2022" s="137"/>
      <c r="C2022" s="329"/>
      <c r="D2022" s="329"/>
      <c r="E2022" s="329"/>
      <c r="F2022" s="329"/>
      <c r="G2022" s="329"/>
      <c r="H2022" s="329"/>
      <c r="I2022" s="330"/>
    </row>
    <row r="2023" spans="1:9" ht="12.75">
      <c r="A2023" s="138">
        <v>3</v>
      </c>
      <c r="B2023" s="137"/>
      <c r="C2023" s="329"/>
      <c r="D2023" s="329"/>
      <c r="E2023" s="329"/>
      <c r="F2023" s="329"/>
      <c r="G2023" s="329"/>
      <c r="H2023" s="329"/>
      <c r="I2023" s="330"/>
    </row>
    <row r="2024" spans="1:9" ht="12.75">
      <c r="A2024" s="138">
        <v>4</v>
      </c>
      <c r="B2024" s="137"/>
      <c r="C2024" s="329"/>
      <c r="D2024" s="329"/>
      <c r="E2024" s="329"/>
      <c r="F2024" s="329"/>
      <c r="G2024" s="329"/>
      <c r="H2024" s="329"/>
      <c r="I2024" s="330"/>
    </row>
    <row r="2025" spans="1:9" ht="12.75">
      <c r="A2025" s="138">
        <v>5</v>
      </c>
      <c r="B2025" s="137"/>
      <c r="C2025" s="329"/>
      <c r="D2025" s="329"/>
      <c r="E2025" s="329"/>
      <c r="F2025" s="329"/>
      <c r="G2025" s="329"/>
      <c r="H2025" s="329"/>
      <c r="I2025" s="330"/>
    </row>
    <row r="2026" spans="1:9" ht="12.75">
      <c r="A2026" s="138">
        <v>6</v>
      </c>
      <c r="B2026" s="137"/>
      <c r="C2026" s="329"/>
      <c r="D2026" s="329"/>
      <c r="E2026" s="329"/>
      <c r="F2026" s="329"/>
      <c r="G2026" s="329"/>
      <c r="H2026" s="329"/>
      <c r="I2026" s="330"/>
    </row>
    <row r="2027" spans="1:9" ht="12.75">
      <c r="A2027" s="138">
        <v>7</v>
      </c>
      <c r="B2027" s="137"/>
      <c r="C2027" s="329"/>
      <c r="D2027" s="329"/>
      <c r="E2027" s="329"/>
      <c r="F2027" s="329"/>
      <c r="G2027" s="329"/>
      <c r="H2027" s="329"/>
      <c r="I2027" s="330"/>
    </row>
    <row r="2028" spans="1:9" ht="12.75">
      <c r="A2028" s="138">
        <v>8</v>
      </c>
      <c r="B2028" s="137"/>
      <c r="C2028" s="329"/>
      <c r="D2028" s="329"/>
      <c r="E2028" s="329"/>
      <c r="F2028" s="329"/>
      <c r="G2028" s="329"/>
      <c r="H2028" s="329"/>
      <c r="I2028" s="330"/>
    </row>
    <row r="2029" spans="1:9" ht="13.5" thickBot="1">
      <c r="A2029" s="331" t="s">
        <v>87</v>
      </c>
      <c r="B2029" s="332"/>
      <c r="C2029" s="332"/>
      <c r="D2029" s="86"/>
      <c r="E2029" s="86"/>
      <c r="F2029" s="332" t="e">
        <f>VLOOKUP(J2018,мандатка!$B:$N,8,FALSE)</f>
        <v>#N/A</v>
      </c>
      <c r="G2029" s="332"/>
      <c r="H2029" s="332"/>
      <c r="I2029" s="333"/>
    </row>
    <row r="2030" spans="1:9" ht="13.5" thickBot="1">
      <c r="A2030" s="106"/>
      <c r="B2030" s="106"/>
      <c r="C2030" s="106"/>
      <c r="D2030" s="13"/>
      <c r="E2030" s="13"/>
      <c r="F2030" s="106"/>
      <c r="G2030" s="106"/>
      <c r="H2030" s="106"/>
      <c r="I2030" s="106"/>
    </row>
    <row r="2031" spans="1:9" ht="12.75">
      <c r="A2031" s="310" t="s">
        <v>85</v>
      </c>
      <c r="B2031" s="334"/>
      <c r="C2031" s="334"/>
      <c r="D2031" s="334"/>
      <c r="E2031" s="334"/>
      <c r="F2031" s="334"/>
      <c r="G2031" s="334"/>
      <c r="H2031" s="334"/>
      <c r="I2031" s="311"/>
    </row>
    <row r="2032" spans="1:10" ht="20.25">
      <c r="A2032" s="326" t="s">
        <v>86</v>
      </c>
      <c r="B2032" s="327"/>
      <c r="C2032" s="335" t="e">
        <f>VLOOKUP(J2032,мандатка!$B:$N,3,FALSE)</f>
        <v>#N/A</v>
      </c>
      <c r="D2032" s="335"/>
      <c r="E2032" s="335"/>
      <c r="F2032" s="335"/>
      <c r="G2032" s="335"/>
      <c r="H2032" s="335"/>
      <c r="I2032" s="336"/>
      <c r="J2032">
        <v>420</v>
      </c>
    </row>
    <row r="2033" spans="1:9" ht="12.75">
      <c r="A2033" s="326" t="s">
        <v>89</v>
      </c>
      <c r="B2033" s="327"/>
      <c r="C2033" s="327"/>
      <c r="D2033" s="327"/>
      <c r="E2033" s="327"/>
      <c r="F2033" s="327"/>
      <c r="G2033" s="327"/>
      <c r="H2033" s="327"/>
      <c r="I2033" s="328"/>
    </row>
    <row r="2034" spans="1:9" ht="26.25">
      <c r="A2034" s="138" t="s">
        <v>1</v>
      </c>
      <c r="B2034" s="137" t="s">
        <v>12</v>
      </c>
      <c r="C2034" s="329" t="s">
        <v>4</v>
      </c>
      <c r="D2034" s="329"/>
      <c r="E2034" s="329"/>
      <c r="F2034" s="329"/>
      <c r="G2034" s="329"/>
      <c r="H2034" s="329"/>
      <c r="I2034" s="330"/>
    </row>
    <row r="2035" spans="1:9" ht="12.75">
      <c r="A2035" s="138">
        <v>1</v>
      </c>
      <c r="B2035" s="137"/>
      <c r="C2035" s="329"/>
      <c r="D2035" s="329"/>
      <c r="E2035" s="329"/>
      <c r="F2035" s="329"/>
      <c r="G2035" s="329"/>
      <c r="H2035" s="329"/>
      <c r="I2035" s="330"/>
    </row>
    <row r="2036" spans="1:9" ht="12.75">
      <c r="A2036" s="138">
        <v>2</v>
      </c>
      <c r="B2036" s="137"/>
      <c r="C2036" s="329"/>
      <c r="D2036" s="329"/>
      <c r="E2036" s="329"/>
      <c r="F2036" s="329"/>
      <c r="G2036" s="329"/>
      <c r="H2036" s="329"/>
      <c r="I2036" s="330"/>
    </row>
    <row r="2037" spans="1:9" ht="12.75">
      <c r="A2037" s="138">
        <v>1</v>
      </c>
      <c r="B2037" s="137"/>
      <c r="C2037" s="329"/>
      <c r="D2037" s="329"/>
      <c r="E2037" s="329"/>
      <c r="F2037" s="329"/>
      <c r="G2037" s="329"/>
      <c r="H2037" s="329"/>
      <c r="I2037" s="330"/>
    </row>
    <row r="2038" spans="1:9" ht="12.75">
      <c r="A2038" s="138">
        <v>2</v>
      </c>
      <c r="B2038" s="137"/>
      <c r="C2038" s="329"/>
      <c r="D2038" s="329"/>
      <c r="E2038" s="329"/>
      <c r="F2038" s="329"/>
      <c r="G2038" s="329"/>
      <c r="H2038" s="329"/>
      <c r="I2038" s="330"/>
    </row>
    <row r="2039" spans="1:9" ht="12.75">
      <c r="A2039" s="138">
        <v>1</v>
      </c>
      <c r="B2039" s="137"/>
      <c r="C2039" s="329"/>
      <c r="D2039" s="329"/>
      <c r="E2039" s="329"/>
      <c r="F2039" s="329"/>
      <c r="G2039" s="329"/>
      <c r="H2039" s="329"/>
      <c r="I2039" s="330"/>
    </row>
    <row r="2040" spans="1:9" ht="12.75">
      <c r="A2040" s="138">
        <v>2</v>
      </c>
      <c r="B2040" s="137"/>
      <c r="C2040" s="329"/>
      <c r="D2040" s="329"/>
      <c r="E2040" s="329"/>
      <c r="F2040" s="329"/>
      <c r="G2040" s="329"/>
      <c r="H2040" s="329"/>
      <c r="I2040" s="330"/>
    </row>
    <row r="2041" spans="1:9" ht="12.75">
      <c r="A2041" s="138">
        <v>1</v>
      </c>
      <c r="B2041" s="137"/>
      <c r="C2041" s="329"/>
      <c r="D2041" s="329"/>
      <c r="E2041" s="329"/>
      <c r="F2041" s="329"/>
      <c r="G2041" s="329"/>
      <c r="H2041" s="329"/>
      <c r="I2041" s="330"/>
    </row>
    <row r="2042" spans="1:9" ht="12.75">
      <c r="A2042" s="138">
        <v>2</v>
      </c>
      <c r="B2042" s="137"/>
      <c r="C2042" s="329"/>
      <c r="D2042" s="329"/>
      <c r="E2042" s="329"/>
      <c r="F2042" s="329"/>
      <c r="G2042" s="329"/>
      <c r="H2042" s="329"/>
      <c r="I2042" s="330"/>
    </row>
    <row r="2043" spans="1:9" ht="13.5" thickBot="1">
      <c r="A2043" s="331" t="s">
        <v>87</v>
      </c>
      <c r="B2043" s="332"/>
      <c r="C2043" s="332"/>
      <c r="D2043" s="86"/>
      <c r="E2043" s="86"/>
      <c r="F2043" s="332" t="e">
        <f>VLOOKUP(J2032,мандатка!$B:$N,8,FALSE)</f>
        <v>#N/A</v>
      </c>
      <c r="G2043" s="332"/>
      <c r="H2043" s="332"/>
      <c r="I2043" s="333"/>
    </row>
    <row r="2044" spans="1:9" ht="13.5" thickBot="1">
      <c r="A2044" s="106"/>
      <c r="B2044" s="106"/>
      <c r="C2044" s="106"/>
      <c r="D2044" s="13"/>
      <c r="E2044" s="13"/>
      <c r="F2044" s="106"/>
      <c r="G2044" s="106"/>
      <c r="H2044" s="106"/>
      <c r="I2044" s="106"/>
    </row>
    <row r="2045" spans="1:9" ht="12.75">
      <c r="A2045" s="310" t="s">
        <v>85</v>
      </c>
      <c r="B2045" s="334"/>
      <c r="C2045" s="334"/>
      <c r="D2045" s="334"/>
      <c r="E2045" s="334"/>
      <c r="F2045" s="334"/>
      <c r="G2045" s="334"/>
      <c r="H2045" s="334"/>
      <c r="I2045" s="311"/>
    </row>
    <row r="2046" spans="1:10" ht="20.25">
      <c r="A2046" s="326" t="s">
        <v>86</v>
      </c>
      <c r="B2046" s="327"/>
      <c r="C2046" s="335" t="e">
        <f>VLOOKUP(J2046,мандатка!$B:$N,3,FALSE)</f>
        <v>#N/A</v>
      </c>
      <c r="D2046" s="335"/>
      <c r="E2046" s="335"/>
      <c r="F2046" s="335"/>
      <c r="G2046" s="335"/>
      <c r="H2046" s="335"/>
      <c r="I2046" s="336"/>
      <c r="J2046">
        <v>420</v>
      </c>
    </row>
    <row r="2047" spans="1:9" ht="12.75">
      <c r="A2047" s="326" t="s">
        <v>90</v>
      </c>
      <c r="B2047" s="327"/>
      <c r="C2047" s="327"/>
      <c r="D2047" s="327"/>
      <c r="E2047" s="327"/>
      <c r="F2047" s="327"/>
      <c r="G2047" s="327"/>
      <c r="H2047" s="327"/>
      <c r="I2047" s="328"/>
    </row>
    <row r="2048" spans="1:9" ht="26.25">
      <c r="A2048" s="138" t="s">
        <v>1</v>
      </c>
      <c r="B2048" s="137" t="s">
        <v>12</v>
      </c>
      <c r="C2048" s="329" t="s">
        <v>4</v>
      </c>
      <c r="D2048" s="329"/>
      <c r="E2048" s="329"/>
      <c r="F2048" s="329"/>
      <c r="G2048" s="329"/>
      <c r="H2048" s="329"/>
      <c r="I2048" s="330"/>
    </row>
    <row r="2049" spans="1:9" ht="12.75">
      <c r="A2049" s="138">
        <v>1</v>
      </c>
      <c r="B2049" s="137"/>
      <c r="C2049" s="329"/>
      <c r="D2049" s="329"/>
      <c r="E2049" s="329"/>
      <c r="F2049" s="329"/>
      <c r="G2049" s="329"/>
      <c r="H2049" s="329"/>
      <c r="I2049" s="330"/>
    </row>
    <row r="2050" spans="1:9" ht="12.75">
      <c r="A2050" s="138">
        <v>2</v>
      </c>
      <c r="B2050" s="137"/>
      <c r="C2050" s="329"/>
      <c r="D2050" s="329"/>
      <c r="E2050" s="329"/>
      <c r="F2050" s="329"/>
      <c r="G2050" s="329"/>
      <c r="H2050" s="329"/>
      <c r="I2050" s="330"/>
    </row>
    <row r="2051" spans="1:9" ht="12.75">
      <c r="A2051" s="138">
        <v>3</v>
      </c>
      <c r="B2051" s="137"/>
      <c r="C2051" s="329"/>
      <c r="D2051" s="329"/>
      <c r="E2051" s="329"/>
      <c r="F2051" s="329"/>
      <c r="G2051" s="329"/>
      <c r="H2051" s="329"/>
      <c r="I2051" s="330"/>
    </row>
    <row r="2052" spans="1:9" ht="12.75">
      <c r="A2052" s="138">
        <v>4</v>
      </c>
      <c r="B2052" s="137"/>
      <c r="C2052" s="329"/>
      <c r="D2052" s="329"/>
      <c r="E2052" s="329"/>
      <c r="F2052" s="329"/>
      <c r="G2052" s="329"/>
      <c r="H2052" s="329"/>
      <c r="I2052" s="330"/>
    </row>
    <row r="2053" spans="1:9" ht="12.75">
      <c r="A2053" s="138">
        <v>5</v>
      </c>
      <c r="B2053" s="137"/>
      <c r="C2053" s="329"/>
      <c r="D2053" s="329"/>
      <c r="E2053" s="329"/>
      <c r="F2053" s="329"/>
      <c r="G2053" s="329"/>
      <c r="H2053" s="329"/>
      <c r="I2053" s="330"/>
    </row>
    <row r="2054" spans="1:9" ht="12.75">
      <c r="A2054" s="138">
        <v>6</v>
      </c>
      <c r="B2054" s="137"/>
      <c r="C2054" s="329"/>
      <c r="D2054" s="329"/>
      <c r="E2054" s="329"/>
      <c r="F2054" s="329"/>
      <c r="G2054" s="329"/>
      <c r="H2054" s="329"/>
      <c r="I2054" s="330"/>
    </row>
    <row r="2055" spans="1:9" ht="13.5" thickBot="1">
      <c r="A2055" s="331" t="s">
        <v>87</v>
      </c>
      <c r="B2055" s="332"/>
      <c r="C2055" s="332"/>
      <c r="D2055" s="86"/>
      <c r="E2055" s="86"/>
      <c r="F2055" s="332" t="e">
        <f>VLOOKUP(J2046,мандатка!$B:$N,8,FALSE)</f>
        <v>#N/A</v>
      </c>
      <c r="G2055" s="332"/>
      <c r="H2055" s="332"/>
      <c r="I2055" s="333"/>
    </row>
    <row r="2056" spans="1:9" ht="13.5" thickBot="1">
      <c r="A2056" s="106"/>
      <c r="B2056" s="106"/>
      <c r="C2056" s="106"/>
      <c r="D2056" s="13"/>
      <c r="E2056" s="13"/>
      <c r="F2056" s="106"/>
      <c r="G2056" s="106"/>
      <c r="H2056" s="106"/>
      <c r="I2056" s="106"/>
    </row>
    <row r="2057" spans="1:9" ht="12.75">
      <c r="A2057" s="310" t="s">
        <v>85</v>
      </c>
      <c r="B2057" s="334"/>
      <c r="C2057" s="334"/>
      <c r="D2057" s="334"/>
      <c r="E2057" s="334"/>
      <c r="F2057" s="334"/>
      <c r="G2057" s="334"/>
      <c r="H2057" s="334"/>
      <c r="I2057" s="311"/>
    </row>
    <row r="2058" spans="1:10" ht="20.25">
      <c r="A2058" s="326" t="s">
        <v>86</v>
      </c>
      <c r="B2058" s="327"/>
      <c r="C2058" s="335" t="e">
        <f>VLOOKUP(J2058,мандатка!$B:$N,3,FALSE)</f>
        <v>#N/A</v>
      </c>
      <c r="D2058" s="335"/>
      <c r="E2058" s="335"/>
      <c r="F2058" s="335"/>
      <c r="G2058" s="335"/>
      <c r="H2058" s="335"/>
      <c r="I2058" s="336"/>
      <c r="J2058">
        <v>420</v>
      </c>
    </row>
    <row r="2059" spans="1:9" ht="12.75">
      <c r="A2059" s="326" t="s">
        <v>91</v>
      </c>
      <c r="B2059" s="327"/>
      <c r="C2059" s="327"/>
      <c r="D2059" s="327"/>
      <c r="E2059" s="327"/>
      <c r="F2059" s="327"/>
      <c r="G2059" s="327"/>
      <c r="H2059" s="327"/>
      <c r="I2059" s="328"/>
    </row>
    <row r="2060" spans="1:9" ht="26.25">
      <c r="A2060" s="138" t="s">
        <v>1</v>
      </c>
      <c r="B2060" s="137" t="s">
        <v>12</v>
      </c>
      <c r="C2060" s="329" t="s">
        <v>4</v>
      </c>
      <c r="D2060" s="329"/>
      <c r="E2060" s="329"/>
      <c r="F2060" s="329"/>
      <c r="G2060" s="329"/>
      <c r="H2060" s="329"/>
      <c r="I2060" s="330"/>
    </row>
    <row r="2061" spans="1:9" ht="12.75">
      <c r="A2061" s="138">
        <v>1</v>
      </c>
      <c r="B2061" s="137"/>
      <c r="C2061" s="329"/>
      <c r="D2061" s="329"/>
      <c r="E2061" s="329"/>
      <c r="F2061" s="329"/>
      <c r="G2061" s="329"/>
      <c r="H2061" s="329"/>
      <c r="I2061" s="330"/>
    </row>
    <row r="2062" spans="1:9" ht="12.75">
      <c r="A2062" s="138">
        <v>2</v>
      </c>
      <c r="B2062" s="137"/>
      <c r="C2062" s="329"/>
      <c r="D2062" s="329"/>
      <c r="E2062" s="329"/>
      <c r="F2062" s="329"/>
      <c r="G2062" s="329"/>
      <c r="H2062" s="329"/>
      <c r="I2062" s="330"/>
    </row>
    <row r="2063" spans="1:9" ht="12.75">
      <c r="A2063" s="138">
        <v>3</v>
      </c>
      <c r="B2063" s="137"/>
      <c r="C2063" s="329"/>
      <c r="D2063" s="329"/>
      <c r="E2063" s="329"/>
      <c r="F2063" s="329"/>
      <c r="G2063" s="329"/>
      <c r="H2063" s="329"/>
      <c r="I2063" s="330"/>
    </row>
    <row r="2064" spans="1:9" ht="12.75">
      <c r="A2064" s="138">
        <v>4</v>
      </c>
      <c r="B2064" s="137"/>
      <c r="C2064" s="329"/>
      <c r="D2064" s="329"/>
      <c r="E2064" s="329"/>
      <c r="F2064" s="329"/>
      <c r="G2064" s="329"/>
      <c r="H2064" s="329"/>
      <c r="I2064" s="330"/>
    </row>
    <row r="2065" spans="1:9" ht="12.75">
      <c r="A2065" s="138">
        <v>5</v>
      </c>
      <c r="B2065" s="137"/>
      <c r="C2065" s="329"/>
      <c r="D2065" s="329"/>
      <c r="E2065" s="329"/>
      <c r="F2065" s="329"/>
      <c r="G2065" s="329"/>
      <c r="H2065" s="329"/>
      <c r="I2065" s="330"/>
    </row>
    <row r="2066" spans="1:9" ht="12.75">
      <c r="A2066" s="138">
        <v>6</v>
      </c>
      <c r="B2066" s="137"/>
      <c r="C2066" s="329"/>
      <c r="D2066" s="329"/>
      <c r="E2066" s="329"/>
      <c r="F2066" s="329"/>
      <c r="G2066" s="329"/>
      <c r="H2066" s="329"/>
      <c r="I2066" s="330"/>
    </row>
    <row r="2067" spans="1:9" ht="13.5" thickBot="1">
      <c r="A2067" s="331" t="s">
        <v>87</v>
      </c>
      <c r="B2067" s="332"/>
      <c r="C2067" s="332"/>
      <c r="D2067" s="86"/>
      <c r="E2067" s="86"/>
      <c r="F2067" s="332" t="e">
        <f>VLOOKUP(J2058,мандатка!$B:$N,8,FALSE)</f>
        <v>#N/A</v>
      </c>
      <c r="G2067" s="332"/>
      <c r="H2067" s="332"/>
      <c r="I2067" s="333"/>
    </row>
    <row r="2068" spans="1:9" ht="13.5" thickBot="1">
      <c r="A2068" s="106"/>
      <c r="B2068" s="106"/>
      <c r="C2068" s="106"/>
      <c r="D2068" s="13"/>
      <c r="E2068" s="13"/>
      <c r="F2068" s="106"/>
      <c r="G2068" s="106"/>
      <c r="H2068" s="106"/>
      <c r="I2068" s="106"/>
    </row>
    <row r="2069" spans="1:9" ht="12.75">
      <c r="A2069" s="310" t="s">
        <v>85</v>
      </c>
      <c r="B2069" s="334"/>
      <c r="C2069" s="334"/>
      <c r="D2069" s="334"/>
      <c r="E2069" s="334"/>
      <c r="F2069" s="334"/>
      <c r="G2069" s="334"/>
      <c r="H2069" s="334"/>
      <c r="I2069" s="311"/>
    </row>
    <row r="2070" spans="1:10" ht="20.25">
      <c r="A2070" s="326" t="s">
        <v>86</v>
      </c>
      <c r="B2070" s="327"/>
      <c r="C2070" s="335" t="e">
        <f>VLOOKUP(J2070,мандатка!$B:$N,3,FALSE)</f>
        <v>#N/A</v>
      </c>
      <c r="D2070" s="335"/>
      <c r="E2070" s="335"/>
      <c r="F2070" s="335"/>
      <c r="G2070" s="335"/>
      <c r="H2070" s="335"/>
      <c r="I2070" s="336"/>
      <c r="J2070">
        <v>420</v>
      </c>
    </row>
    <row r="2071" spans="1:9" ht="12.75">
      <c r="A2071" s="326" t="s">
        <v>92</v>
      </c>
      <c r="B2071" s="327"/>
      <c r="C2071" s="327"/>
      <c r="D2071" s="327"/>
      <c r="E2071" s="327"/>
      <c r="F2071" s="327"/>
      <c r="G2071" s="327"/>
      <c r="H2071" s="327"/>
      <c r="I2071" s="328"/>
    </row>
    <row r="2072" spans="1:9" ht="26.25">
      <c r="A2072" s="87" t="s">
        <v>1</v>
      </c>
      <c r="B2072" s="13" t="s">
        <v>12</v>
      </c>
      <c r="C2072" s="327" t="s">
        <v>4</v>
      </c>
      <c r="D2072" s="327"/>
      <c r="E2072" s="327"/>
      <c r="F2072" s="327"/>
      <c r="G2072" s="327"/>
      <c r="H2072" s="327"/>
      <c r="I2072" s="328"/>
    </row>
    <row r="2073" spans="1:9" ht="12.75">
      <c r="A2073" s="138">
        <v>1</v>
      </c>
      <c r="B2073" s="137"/>
      <c r="C2073" s="329"/>
      <c r="D2073" s="329"/>
      <c r="E2073" s="329"/>
      <c r="F2073" s="329"/>
      <c r="G2073" s="329"/>
      <c r="H2073" s="329"/>
      <c r="I2073" s="330"/>
    </row>
    <row r="2074" spans="1:9" ht="12.75">
      <c r="A2074" s="138">
        <v>2</v>
      </c>
      <c r="B2074" s="137"/>
      <c r="C2074" s="329"/>
      <c r="D2074" s="329"/>
      <c r="E2074" s="329"/>
      <c r="F2074" s="329"/>
      <c r="G2074" s="329"/>
      <c r="H2074" s="329"/>
      <c r="I2074" s="330"/>
    </row>
    <row r="2075" spans="1:9" ht="12.75">
      <c r="A2075" s="138">
        <v>3</v>
      </c>
      <c r="B2075" s="137"/>
      <c r="C2075" s="329"/>
      <c r="D2075" s="329"/>
      <c r="E2075" s="329"/>
      <c r="F2075" s="329"/>
      <c r="G2075" s="329"/>
      <c r="H2075" s="329"/>
      <c r="I2075" s="330"/>
    </row>
    <row r="2076" spans="1:9" ht="12.75">
      <c r="A2076" s="138">
        <v>4</v>
      </c>
      <c r="B2076" s="137"/>
      <c r="C2076" s="329"/>
      <c r="D2076" s="329"/>
      <c r="E2076" s="329"/>
      <c r="F2076" s="329"/>
      <c r="G2076" s="329"/>
      <c r="H2076" s="329"/>
      <c r="I2076" s="330"/>
    </row>
    <row r="2077" spans="1:9" ht="12.75">
      <c r="A2077" s="138">
        <v>5</v>
      </c>
      <c r="B2077" s="137"/>
      <c r="C2077" s="329"/>
      <c r="D2077" s="329"/>
      <c r="E2077" s="329"/>
      <c r="F2077" s="329"/>
      <c r="G2077" s="329"/>
      <c r="H2077" s="329"/>
      <c r="I2077" s="330"/>
    </row>
    <row r="2078" spans="1:9" ht="12.75">
      <c r="A2078" s="138">
        <v>6</v>
      </c>
      <c r="B2078" s="137"/>
      <c r="C2078" s="329"/>
      <c r="D2078" s="329"/>
      <c r="E2078" s="329"/>
      <c r="F2078" s="329"/>
      <c r="G2078" s="329"/>
      <c r="H2078" s="329"/>
      <c r="I2078" s="330"/>
    </row>
    <row r="2079" spans="1:9" ht="13.5" thickBot="1">
      <c r="A2079" s="331" t="s">
        <v>87</v>
      </c>
      <c r="B2079" s="332"/>
      <c r="C2079" s="332"/>
      <c r="D2079" s="86"/>
      <c r="E2079" s="86"/>
      <c r="F2079" s="332" t="e">
        <f>VLOOKUP(J2070,мандатка!$B:$N,8,FALSE)</f>
        <v>#N/A</v>
      </c>
      <c r="G2079" s="332"/>
      <c r="H2079" s="332"/>
      <c r="I2079" s="333"/>
    </row>
    <row r="2080" spans="1:9" ht="12.75">
      <c r="A2080" s="310" t="s">
        <v>85</v>
      </c>
      <c r="B2080" s="334"/>
      <c r="C2080" s="334"/>
      <c r="D2080" s="334"/>
      <c r="E2080" s="334"/>
      <c r="F2080" s="334"/>
      <c r="G2080" s="334"/>
      <c r="H2080" s="334"/>
      <c r="I2080" s="311"/>
    </row>
    <row r="2081" spans="1:10" ht="20.25">
      <c r="A2081" s="326" t="s">
        <v>86</v>
      </c>
      <c r="B2081" s="327"/>
      <c r="C2081" s="335" t="e">
        <f>VLOOKUP(J2081,мандатка!$B:$N,3,FALSE)</f>
        <v>#N/A</v>
      </c>
      <c r="D2081" s="335"/>
      <c r="E2081" s="335"/>
      <c r="F2081" s="335"/>
      <c r="G2081" s="335"/>
      <c r="H2081" s="335"/>
      <c r="I2081" s="336"/>
      <c r="J2081">
        <v>430</v>
      </c>
    </row>
    <row r="2082" spans="1:9" ht="12.75">
      <c r="A2082" s="326" t="s">
        <v>88</v>
      </c>
      <c r="B2082" s="327"/>
      <c r="C2082" s="327"/>
      <c r="D2082" s="327"/>
      <c r="E2082" s="327"/>
      <c r="F2082" s="327"/>
      <c r="G2082" s="327"/>
      <c r="H2082" s="327"/>
      <c r="I2082" s="328"/>
    </row>
    <row r="2083" spans="1:9" ht="26.25">
      <c r="A2083" s="138" t="s">
        <v>1</v>
      </c>
      <c r="B2083" s="137" t="s">
        <v>12</v>
      </c>
      <c r="C2083" s="329" t="s">
        <v>4</v>
      </c>
      <c r="D2083" s="329"/>
      <c r="E2083" s="329"/>
      <c r="F2083" s="329"/>
      <c r="G2083" s="329"/>
      <c r="H2083" s="329"/>
      <c r="I2083" s="330"/>
    </row>
    <row r="2084" spans="1:9" ht="12.75">
      <c r="A2084" s="138">
        <v>1</v>
      </c>
      <c r="B2084" s="137"/>
      <c r="C2084" s="329"/>
      <c r="D2084" s="329"/>
      <c r="E2084" s="329"/>
      <c r="F2084" s="329"/>
      <c r="G2084" s="329"/>
      <c r="H2084" s="329"/>
      <c r="I2084" s="330"/>
    </row>
    <row r="2085" spans="1:9" ht="12.75">
      <c r="A2085" s="138">
        <v>2</v>
      </c>
      <c r="B2085" s="137"/>
      <c r="C2085" s="329"/>
      <c r="D2085" s="329"/>
      <c r="E2085" s="329"/>
      <c r="F2085" s="329"/>
      <c r="G2085" s="329"/>
      <c r="H2085" s="329"/>
      <c r="I2085" s="330"/>
    </row>
    <row r="2086" spans="1:9" ht="12.75">
      <c r="A2086" s="138">
        <v>3</v>
      </c>
      <c r="B2086" s="137"/>
      <c r="C2086" s="329"/>
      <c r="D2086" s="329"/>
      <c r="E2086" s="329"/>
      <c r="F2086" s="329"/>
      <c r="G2086" s="329"/>
      <c r="H2086" s="329"/>
      <c r="I2086" s="330"/>
    </row>
    <row r="2087" spans="1:9" ht="12.75">
      <c r="A2087" s="138">
        <v>4</v>
      </c>
      <c r="B2087" s="137"/>
      <c r="C2087" s="329"/>
      <c r="D2087" s="329"/>
      <c r="E2087" s="329"/>
      <c r="F2087" s="329"/>
      <c r="G2087" s="329"/>
      <c r="H2087" s="329"/>
      <c r="I2087" s="330"/>
    </row>
    <row r="2088" spans="1:9" ht="12.75">
      <c r="A2088" s="138">
        <v>5</v>
      </c>
      <c r="B2088" s="137"/>
      <c r="C2088" s="329"/>
      <c r="D2088" s="329"/>
      <c r="E2088" s="329"/>
      <c r="F2088" s="329"/>
      <c r="G2088" s="329"/>
      <c r="H2088" s="329"/>
      <c r="I2088" s="330"/>
    </row>
    <row r="2089" spans="1:9" ht="12.75">
      <c r="A2089" s="138">
        <v>6</v>
      </c>
      <c r="B2089" s="137"/>
      <c r="C2089" s="329"/>
      <c r="D2089" s="329"/>
      <c r="E2089" s="329"/>
      <c r="F2089" s="329"/>
      <c r="G2089" s="329"/>
      <c r="H2089" s="329"/>
      <c r="I2089" s="330"/>
    </row>
    <row r="2090" spans="1:9" ht="12.75">
      <c r="A2090" s="138">
        <v>7</v>
      </c>
      <c r="B2090" s="137"/>
      <c r="C2090" s="329"/>
      <c r="D2090" s="329"/>
      <c r="E2090" s="329"/>
      <c r="F2090" s="329"/>
      <c r="G2090" s="329"/>
      <c r="H2090" s="329"/>
      <c r="I2090" s="330"/>
    </row>
    <row r="2091" spans="1:9" ht="12.75">
      <c r="A2091" s="138">
        <v>8</v>
      </c>
      <c r="B2091" s="137"/>
      <c r="C2091" s="329"/>
      <c r="D2091" s="329"/>
      <c r="E2091" s="329"/>
      <c r="F2091" s="329"/>
      <c r="G2091" s="329"/>
      <c r="H2091" s="329"/>
      <c r="I2091" s="330"/>
    </row>
    <row r="2092" spans="1:9" ht="13.5" thickBot="1">
      <c r="A2092" s="331" t="s">
        <v>87</v>
      </c>
      <c r="B2092" s="332"/>
      <c r="C2092" s="332"/>
      <c r="D2092" s="86"/>
      <c r="E2092" s="86"/>
      <c r="F2092" s="332" t="e">
        <f>VLOOKUP(J2081,мандатка!$B:$N,8,FALSE)</f>
        <v>#N/A</v>
      </c>
      <c r="G2092" s="332"/>
      <c r="H2092" s="332"/>
      <c r="I2092" s="333"/>
    </row>
    <row r="2093" spans="1:9" ht="13.5" thickBot="1">
      <c r="A2093" s="106"/>
      <c r="B2093" s="106"/>
      <c r="C2093" s="106"/>
      <c r="D2093" s="13"/>
      <c r="E2093" s="13"/>
      <c r="F2093" s="106"/>
      <c r="G2093" s="106"/>
      <c r="H2093" s="106"/>
      <c r="I2093" s="106"/>
    </row>
    <row r="2094" spans="1:9" ht="12.75">
      <c r="A2094" s="310" t="s">
        <v>85</v>
      </c>
      <c r="B2094" s="334"/>
      <c r="C2094" s="334"/>
      <c r="D2094" s="334"/>
      <c r="E2094" s="334"/>
      <c r="F2094" s="334"/>
      <c r="G2094" s="334"/>
      <c r="H2094" s="334"/>
      <c r="I2094" s="311"/>
    </row>
    <row r="2095" spans="1:10" ht="20.25">
      <c r="A2095" s="326" t="s">
        <v>86</v>
      </c>
      <c r="B2095" s="327"/>
      <c r="C2095" s="335" t="e">
        <f>VLOOKUP(J2095,мандатка!$B:$N,3,FALSE)</f>
        <v>#N/A</v>
      </c>
      <c r="D2095" s="335"/>
      <c r="E2095" s="335"/>
      <c r="F2095" s="335"/>
      <c r="G2095" s="335"/>
      <c r="H2095" s="335"/>
      <c r="I2095" s="336"/>
      <c r="J2095">
        <v>430</v>
      </c>
    </row>
    <row r="2096" spans="1:9" ht="12.75">
      <c r="A2096" s="326" t="s">
        <v>89</v>
      </c>
      <c r="B2096" s="327"/>
      <c r="C2096" s="327"/>
      <c r="D2096" s="327"/>
      <c r="E2096" s="327"/>
      <c r="F2096" s="327"/>
      <c r="G2096" s="327"/>
      <c r="H2096" s="327"/>
      <c r="I2096" s="328"/>
    </row>
    <row r="2097" spans="1:9" ht="26.25">
      <c r="A2097" s="138" t="s">
        <v>1</v>
      </c>
      <c r="B2097" s="137" t="s">
        <v>12</v>
      </c>
      <c r="C2097" s="329" t="s">
        <v>4</v>
      </c>
      <c r="D2097" s="329"/>
      <c r="E2097" s="329"/>
      <c r="F2097" s="329"/>
      <c r="G2097" s="329"/>
      <c r="H2097" s="329"/>
      <c r="I2097" s="330"/>
    </row>
    <row r="2098" spans="1:9" ht="12.75">
      <c r="A2098" s="138">
        <v>1</v>
      </c>
      <c r="B2098" s="137"/>
      <c r="C2098" s="329"/>
      <c r="D2098" s="329"/>
      <c r="E2098" s="329"/>
      <c r="F2098" s="329"/>
      <c r="G2098" s="329"/>
      <c r="H2098" s="329"/>
      <c r="I2098" s="330"/>
    </row>
    <row r="2099" spans="1:9" ht="12.75">
      <c r="A2099" s="138">
        <v>2</v>
      </c>
      <c r="B2099" s="137"/>
      <c r="C2099" s="329"/>
      <c r="D2099" s="329"/>
      <c r="E2099" s="329"/>
      <c r="F2099" s="329"/>
      <c r="G2099" s="329"/>
      <c r="H2099" s="329"/>
      <c r="I2099" s="330"/>
    </row>
    <row r="2100" spans="1:9" ht="12.75">
      <c r="A2100" s="138">
        <v>1</v>
      </c>
      <c r="B2100" s="137"/>
      <c r="C2100" s="329"/>
      <c r="D2100" s="329"/>
      <c r="E2100" s="329"/>
      <c r="F2100" s="329"/>
      <c r="G2100" s="329"/>
      <c r="H2100" s="329"/>
      <c r="I2100" s="330"/>
    </row>
    <row r="2101" spans="1:9" ht="12.75">
      <c r="A2101" s="138">
        <v>2</v>
      </c>
      <c r="B2101" s="137"/>
      <c r="C2101" s="329"/>
      <c r="D2101" s="329"/>
      <c r="E2101" s="329"/>
      <c r="F2101" s="329"/>
      <c r="G2101" s="329"/>
      <c r="H2101" s="329"/>
      <c r="I2101" s="330"/>
    </row>
    <row r="2102" spans="1:9" ht="12.75">
      <c r="A2102" s="138">
        <v>1</v>
      </c>
      <c r="B2102" s="137"/>
      <c r="C2102" s="329"/>
      <c r="D2102" s="329"/>
      <c r="E2102" s="329"/>
      <c r="F2102" s="329"/>
      <c r="G2102" s="329"/>
      <c r="H2102" s="329"/>
      <c r="I2102" s="330"/>
    </row>
    <row r="2103" spans="1:9" ht="12.75">
      <c r="A2103" s="138">
        <v>2</v>
      </c>
      <c r="B2103" s="137"/>
      <c r="C2103" s="329"/>
      <c r="D2103" s="329"/>
      <c r="E2103" s="329"/>
      <c r="F2103" s="329"/>
      <c r="G2103" s="329"/>
      <c r="H2103" s="329"/>
      <c r="I2103" s="330"/>
    </row>
    <row r="2104" spans="1:9" ht="12.75">
      <c r="A2104" s="138">
        <v>1</v>
      </c>
      <c r="B2104" s="137"/>
      <c r="C2104" s="329"/>
      <c r="D2104" s="329"/>
      <c r="E2104" s="329"/>
      <c r="F2104" s="329"/>
      <c r="G2104" s="329"/>
      <c r="H2104" s="329"/>
      <c r="I2104" s="330"/>
    </row>
    <row r="2105" spans="1:9" ht="12.75">
      <c r="A2105" s="138">
        <v>2</v>
      </c>
      <c r="B2105" s="137"/>
      <c r="C2105" s="329"/>
      <c r="D2105" s="329"/>
      <c r="E2105" s="329"/>
      <c r="F2105" s="329"/>
      <c r="G2105" s="329"/>
      <c r="H2105" s="329"/>
      <c r="I2105" s="330"/>
    </row>
    <row r="2106" spans="1:9" ht="13.5" thickBot="1">
      <c r="A2106" s="331" t="s">
        <v>87</v>
      </c>
      <c r="B2106" s="332"/>
      <c r="C2106" s="332"/>
      <c r="D2106" s="86"/>
      <c r="E2106" s="86"/>
      <c r="F2106" s="332" t="e">
        <f>VLOOKUP(J2095,мандатка!$B:$N,8,FALSE)</f>
        <v>#N/A</v>
      </c>
      <c r="G2106" s="332"/>
      <c r="H2106" s="332"/>
      <c r="I2106" s="333"/>
    </row>
    <row r="2107" spans="1:9" ht="13.5" thickBot="1">
      <c r="A2107" s="106"/>
      <c r="B2107" s="106"/>
      <c r="C2107" s="106"/>
      <c r="D2107" s="13"/>
      <c r="E2107" s="13"/>
      <c r="F2107" s="106"/>
      <c r="G2107" s="106"/>
      <c r="H2107" s="106"/>
      <c r="I2107" s="106"/>
    </row>
    <row r="2108" spans="1:9" ht="12.75">
      <c r="A2108" s="310" t="s">
        <v>85</v>
      </c>
      <c r="B2108" s="334"/>
      <c r="C2108" s="334"/>
      <c r="D2108" s="334"/>
      <c r="E2108" s="334"/>
      <c r="F2108" s="334"/>
      <c r="G2108" s="334"/>
      <c r="H2108" s="334"/>
      <c r="I2108" s="311"/>
    </row>
    <row r="2109" spans="1:10" ht="20.25">
      <c r="A2109" s="326" t="s">
        <v>86</v>
      </c>
      <c r="B2109" s="327"/>
      <c r="C2109" s="335" t="e">
        <f>VLOOKUP(J2109,мандатка!$B:$N,3,FALSE)</f>
        <v>#N/A</v>
      </c>
      <c r="D2109" s="335"/>
      <c r="E2109" s="335"/>
      <c r="F2109" s="335"/>
      <c r="G2109" s="335"/>
      <c r="H2109" s="335"/>
      <c r="I2109" s="336"/>
      <c r="J2109">
        <v>430</v>
      </c>
    </row>
    <row r="2110" spans="1:9" ht="12.75">
      <c r="A2110" s="326" t="s">
        <v>90</v>
      </c>
      <c r="B2110" s="327"/>
      <c r="C2110" s="327"/>
      <c r="D2110" s="327"/>
      <c r="E2110" s="327"/>
      <c r="F2110" s="327"/>
      <c r="G2110" s="327"/>
      <c r="H2110" s="327"/>
      <c r="I2110" s="328"/>
    </row>
    <row r="2111" spans="1:9" ht="26.25">
      <c r="A2111" s="138" t="s">
        <v>1</v>
      </c>
      <c r="B2111" s="137" t="s">
        <v>12</v>
      </c>
      <c r="C2111" s="329" t="s">
        <v>4</v>
      </c>
      <c r="D2111" s="329"/>
      <c r="E2111" s="329"/>
      <c r="F2111" s="329"/>
      <c r="G2111" s="329"/>
      <c r="H2111" s="329"/>
      <c r="I2111" s="330"/>
    </row>
    <row r="2112" spans="1:9" ht="12.75">
      <c r="A2112" s="138">
        <v>1</v>
      </c>
      <c r="B2112" s="137"/>
      <c r="C2112" s="329"/>
      <c r="D2112" s="329"/>
      <c r="E2112" s="329"/>
      <c r="F2112" s="329"/>
      <c r="G2112" s="329"/>
      <c r="H2112" s="329"/>
      <c r="I2112" s="330"/>
    </row>
    <row r="2113" spans="1:9" ht="12.75">
      <c r="A2113" s="138">
        <v>2</v>
      </c>
      <c r="B2113" s="137"/>
      <c r="C2113" s="329"/>
      <c r="D2113" s="329"/>
      <c r="E2113" s="329"/>
      <c r="F2113" s="329"/>
      <c r="G2113" s="329"/>
      <c r="H2113" s="329"/>
      <c r="I2113" s="330"/>
    </row>
    <row r="2114" spans="1:9" ht="12.75">
      <c r="A2114" s="138">
        <v>3</v>
      </c>
      <c r="B2114" s="137"/>
      <c r="C2114" s="329"/>
      <c r="D2114" s="329"/>
      <c r="E2114" s="329"/>
      <c r="F2114" s="329"/>
      <c r="G2114" s="329"/>
      <c r="H2114" s="329"/>
      <c r="I2114" s="330"/>
    </row>
    <row r="2115" spans="1:9" ht="12.75">
      <c r="A2115" s="138">
        <v>4</v>
      </c>
      <c r="B2115" s="137"/>
      <c r="C2115" s="329"/>
      <c r="D2115" s="329"/>
      <c r="E2115" s="329"/>
      <c r="F2115" s="329"/>
      <c r="G2115" s="329"/>
      <c r="H2115" s="329"/>
      <c r="I2115" s="330"/>
    </row>
    <row r="2116" spans="1:9" ht="12.75">
      <c r="A2116" s="138">
        <v>5</v>
      </c>
      <c r="B2116" s="137"/>
      <c r="C2116" s="329"/>
      <c r="D2116" s="329"/>
      <c r="E2116" s="329"/>
      <c r="F2116" s="329"/>
      <c r="G2116" s="329"/>
      <c r="H2116" s="329"/>
      <c r="I2116" s="330"/>
    </row>
    <row r="2117" spans="1:9" ht="12.75">
      <c r="A2117" s="138">
        <v>6</v>
      </c>
      <c r="B2117" s="137"/>
      <c r="C2117" s="329"/>
      <c r="D2117" s="329"/>
      <c r="E2117" s="329"/>
      <c r="F2117" s="329"/>
      <c r="G2117" s="329"/>
      <c r="H2117" s="329"/>
      <c r="I2117" s="330"/>
    </row>
    <row r="2118" spans="1:9" ht="13.5" thickBot="1">
      <c r="A2118" s="331" t="s">
        <v>87</v>
      </c>
      <c r="B2118" s="332"/>
      <c r="C2118" s="332"/>
      <c r="D2118" s="86"/>
      <c r="E2118" s="86"/>
      <c r="F2118" s="332" t="e">
        <f>VLOOKUP(J2109,мандатка!$B:$N,8,FALSE)</f>
        <v>#N/A</v>
      </c>
      <c r="G2118" s="332"/>
      <c r="H2118" s="332"/>
      <c r="I2118" s="333"/>
    </row>
    <row r="2119" spans="1:9" ht="13.5" thickBot="1">
      <c r="A2119" s="106"/>
      <c r="B2119" s="106"/>
      <c r="C2119" s="106"/>
      <c r="D2119" s="13"/>
      <c r="E2119" s="13"/>
      <c r="F2119" s="106"/>
      <c r="G2119" s="106"/>
      <c r="H2119" s="106"/>
      <c r="I2119" s="106"/>
    </row>
    <row r="2120" spans="1:9" ht="12.75">
      <c r="A2120" s="310" t="s">
        <v>85</v>
      </c>
      <c r="B2120" s="334"/>
      <c r="C2120" s="334"/>
      <c r="D2120" s="334"/>
      <c r="E2120" s="334"/>
      <c r="F2120" s="334"/>
      <c r="G2120" s="334"/>
      <c r="H2120" s="334"/>
      <c r="I2120" s="311"/>
    </row>
    <row r="2121" spans="1:10" ht="20.25">
      <c r="A2121" s="326" t="s">
        <v>86</v>
      </c>
      <c r="B2121" s="327"/>
      <c r="C2121" s="335" t="e">
        <f>VLOOKUP(J2121,мандатка!$B:$N,3,FALSE)</f>
        <v>#N/A</v>
      </c>
      <c r="D2121" s="335"/>
      <c r="E2121" s="335"/>
      <c r="F2121" s="335"/>
      <c r="G2121" s="335"/>
      <c r="H2121" s="335"/>
      <c r="I2121" s="336"/>
      <c r="J2121">
        <v>430</v>
      </c>
    </row>
    <row r="2122" spans="1:9" ht="12.75">
      <c r="A2122" s="326" t="s">
        <v>91</v>
      </c>
      <c r="B2122" s="327"/>
      <c r="C2122" s="327"/>
      <c r="D2122" s="327"/>
      <c r="E2122" s="327"/>
      <c r="F2122" s="327"/>
      <c r="G2122" s="327"/>
      <c r="H2122" s="327"/>
      <c r="I2122" s="328"/>
    </row>
    <row r="2123" spans="1:9" ht="26.25">
      <c r="A2123" s="138" t="s">
        <v>1</v>
      </c>
      <c r="B2123" s="137" t="s">
        <v>12</v>
      </c>
      <c r="C2123" s="329" t="s">
        <v>4</v>
      </c>
      <c r="D2123" s="329"/>
      <c r="E2123" s="329"/>
      <c r="F2123" s="329"/>
      <c r="G2123" s="329"/>
      <c r="H2123" s="329"/>
      <c r="I2123" s="330"/>
    </row>
    <row r="2124" spans="1:9" ht="12.75">
      <c r="A2124" s="138">
        <v>1</v>
      </c>
      <c r="B2124" s="137"/>
      <c r="C2124" s="329"/>
      <c r="D2124" s="329"/>
      <c r="E2124" s="329"/>
      <c r="F2124" s="329"/>
      <c r="G2124" s="329"/>
      <c r="H2124" s="329"/>
      <c r="I2124" s="330"/>
    </row>
    <row r="2125" spans="1:9" ht="12.75">
      <c r="A2125" s="138">
        <v>2</v>
      </c>
      <c r="B2125" s="137"/>
      <c r="C2125" s="329"/>
      <c r="D2125" s="329"/>
      <c r="E2125" s="329"/>
      <c r="F2125" s="329"/>
      <c r="G2125" s="329"/>
      <c r="H2125" s="329"/>
      <c r="I2125" s="330"/>
    </row>
    <row r="2126" spans="1:9" ht="12.75">
      <c r="A2126" s="138">
        <v>3</v>
      </c>
      <c r="B2126" s="137"/>
      <c r="C2126" s="329"/>
      <c r="D2126" s="329"/>
      <c r="E2126" s="329"/>
      <c r="F2126" s="329"/>
      <c r="G2126" s="329"/>
      <c r="H2126" s="329"/>
      <c r="I2126" s="330"/>
    </row>
    <row r="2127" spans="1:9" ht="12.75">
      <c r="A2127" s="138">
        <v>4</v>
      </c>
      <c r="B2127" s="137"/>
      <c r="C2127" s="329"/>
      <c r="D2127" s="329"/>
      <c r="E2127" s="329"/>
      <c r="F2127" s="329"/>
      <c r="G2127" s="329"/>
      <c r="H2127" s="329"/>
      <c r="I2127" s="330"/>
    </row>
    <row r="2128" spans="1:9" ht="12.75">
      <c r="A2128" s="138">
        <v>5</v>
      </c>
      <c r="B2128" s="137"/>
      <c r="C2128" s="329"/>
      <c r="D2128" s="329"/>
      <c r="E2128" s="329"/>
      <c r="F2128" s="329"/>
      <c r="G2128" s="329"/>
      <c r="H2128" s="329"/>
      <c r="I2128" s="330"/>
    </row>
    <row r="2129" spans="1:9" ht="12.75">
      <c r="A2129" s="138">
        <v>6</v>
      </c>
      <c r="B2129" s="137"/>
      <c r="C2129" s="329"/>
      <c r="D2129" s="329"/>
      <c r="E2129" s="329"/>
      <c r="F2129" s="329"/>
      <c r="G2129" s="329"/>
      <c r="H2129" s="329"/>
      <c r="I2129" s="330"/>
    </row>
    <row r="2130" spans="1:9" ht="13.5" thickBot="1">
      <c r="A2130" s="331" t="s">
        <v>87</v>
      </c>
      <c r="B2130" s="332"/>
      <c r="C2130" s="332"/>
      <c r="D2130" s="86"/>
      <c r="E2130" s="86"/>
      <c r="F2130" s="332" t="e">
        <f>VLOOKUP(J2121,мандатка!$B:$N,8,FALSE)</f>
        <v>#N/A</v>
      </c>
      <c r="G2130" s="332"/>
      <c r="H2130" s="332"/>
      <c r="I2130" s="333"/>
    </row>
    <row r="2131" spans="1:9" ht="13.5" thickBot="1">
      <c r="A2131" s="106"/>
      <c r="B2131" s="106"/>
      <c r="C2131" s="106"/>
      <c r="D2131" s="13"/>
      <c r="E2131" s="13"/>
      <c r="F2131" s="106"/>
      <c r="G2131" s="106"/>
      <c r="H2131" s="106"/>
      <c r="I2131" s="106"/>
    </row>
    <row r="2132" spans="1:9" ht="12.75">
      <c r="A2132" s="310" t="s">
        <v>85</v>
      </c>
      <c r="B2132" s="334"/>
      <c r="C2132" s="334"/>
      <c r="D2132" s="334"/>
      <c r="E2132" s="334"/>
      <c r="F2132" s="334"/>
      <c r="G2132" s="334"/>
      <c r="H2132" s="334"/>
      <c r="I2132" s="311"/>
    </row>
    <row r="2133" spans="1:10" ht="20.25">
      <c r="A2133" s="326" t="s">
        <v>86</v>
      </c>
      <c r="B2133" s="327"/>
      <c r="C2133" s="335" t="e">
        <f>VLOOKUP(J2133,мандатка!$B:$N,3,FALSE)</f>
        <v>#N/A</v>
      </c>
      <c r="D2133" s="335"/>
      <c r="E2133" s="335"/>
      <c r="F2133" s="335"/>
      <c r="G2133" s="335"/>
      <c r="H2133" s="335"/>
      <c r="I2133" s="336"/>
      <c r="J2133">
        <v>430</v>
      </c>
    </row>
    <row r="2134" spans="1:9" ht="12.75">
      <c r="A2134" s="326" t="s">
        <v>92</v>
      </c>
      <c r="B2134" s="327"/>
      <c r="C2134" s="327"/>
      <c r="D2134" s="327"/>
      <c r="E2134" s="327"/>
      <c r="F2134" s="327"/>
      <c r="G2134" s="327"/>
      <c r="H2134" s="327"/>
      <c r="I2134" s="328"/>
    </row>
    <row r="2135" spans="1:9" ht="26.25">
      <c r="A2135" s="87" t="s">
        <v>1</v>
      </c>
      <c r="B2135" s="13" t="s">
        <v>12</v>
      </c>
      <c r="C2135" s="327" t="s">
        <v>4</v>
      </c>
      <c r="D2135" s="327"/>
      <c r="E2135" s="327"/>
      <c r="F2135" s="327"/>
      <c r="G2135" s="327"/>
      <c r="H2135" s="327"/>
      <c r="I2135" s="328"/>
    </row>
    <row r="2136" spans="1:9" ht="12.75">
      <c r="A2136" s="138">
        <v>1</v>
      </c>
      <c r="B2136" s="137"/>
      <c r="C2136" s="329"/>
      <c r="D2136" s="329"/>
      <c r="E2136" s="329"/>
      <c r="F2136" s="329"/>
      <c r="G2136" s="329"/>
      <c r="H2136" s="329"/>
      <c r="I2136" s="330"/>
    </row>
    <row r="2137" spans="1:9" ht="12.75">
      <c r="A2137" s="138">
        <v>2</v>
      </c>
      <c r="B2137" s="137"/>
      <c r="C2137" s="329"/>
      <c r="D2137" s="329"/>
      <c r="E2137" s="329"/>
      <c r="F2137" s="329"/>
      <c r="G2137" s="329"/>
      <c r="H2137" s="329"/>
      <c r="I2137" s="330"/>
    </row>
    <row r="2138" spans="1:9" ht="12.75">
      <c r="A2138" s="138">
        <v>3</v>
      </c>
      <c r="B2138" s="137"/>
      <c r="C2138" s="329"/>
      <c r="D2138" s="329"/>
      <c r="E2138" s="329"/>
      <c r="F2138" s="329"/>
      <c r="G2138" s="329"/>
      <c r="H2138" s="329"/>
      <c r="I2138" s="330"/>
    </row>
    <row r="2139" spans="1:9" ht="12.75">
      <c r="A2139" s="138">
        <v>4</v>
      </c>
      <c r="B2139" s="137"/>
      <c r="C2139" s="329"/>
      <c r="D2139" s="329"/>
      <c r="E2139" s="329"/>
      <c r="F2139" s="329"/>
      <c r="G2139" s="329"/>
      <c r="H2139" s="329"/>
      <c r="I2139" s="330"/>
    </row>
    <row r="2140" spans="1:9" ht="12.75">
      <c r="A2140" s="138">
        <v>5</v>
      </c>
      <c r="B2140" s="137"/>
      <c r="C2140" s="329"/>
      <c r="D2140" s="329"/>
      <c r="E2140" s="329"/>
      <c r="F2140" s="329"/>
      <c r="G2140" s="329"/>
      <c r="H2140" s="329"/>
      <c r="I2140" s="330"/>
    </row>
    <row r="2141" spans="1:9" ht="12.75">
      <c r="A2141" s="138">
        <v>6</v>
      </c>
      <c r="B2141" s="137"/>
      <c r="C2141" s="329"/>
      <c r="D2141" s="329"/>
      <c r="E2141" s="329"/>
      <c r="F2141" s="329"/>
      <c r="G2141" s="329"/>
      <c r="H2141" s="329"/>
      <c r="I2141" s="330"/>
    </row>
    <row r="2142" spans="1:9" ht="13.5" thickBot="1">
      <c r="A2142" s="331" t="s">
        <v>87</v>
      </c>
      <c r="B2142" s="332"/>
      <c r="C2142" s="332"/>
      <c r="D2142" s="86"/>
      <c r="E2142" s="86"/>
      <c r="F2142" s="332" t="e">
        <f>VLOOKUP(J2133,мандатка!$B:$N,8,FALSE)</f>
        <v>#N/A</v>
      </c>
      <c r="G2142" s="332"/>
      <c r="H2142" s="332"/>
      <c r="I2142" s="333"/>
    </row>
    <row r="2143" spans="1:9" ht="12.75">
      <c r="A2143" s="310" t="s">
        <v>85</v>
      </c>
      <c r="B2143" s="334"/>
      <c r="C2143" s="334"/>
      <c r="D2143" s="334"/>
      <c r="E2143" s="334"/>
      <c r="F2143" s="334"/>
      <c r="G2143" s="334"/>
      <c r="H2143" s="334"/>
      <c r="I2143" s="311"/>
    </row>
    <row r="2144" spans="1:10" ht="20.25">
      <c r="A2144" s="326" t="s">
        <v>86</v>
      </c>
      <c r="B2144" s="327"/>
      <c r="C2144" s="335" t="e">
        <f>VLOOKUP(J2144,мандатка!$B:$N,3,FALSE)</f>
        <v>#N/A</v>
      </c>
      <c r="D2144" s="335"/>
      <c r="E2144" s="335"/>
      <c r="F2144" s="335"/>
      <c r="G2144" s="335"/>
      <c r="H2144" s="335"/>
      <c r="I2144" s="336"/>
      <c r="J2144">
        <v>440</v>
      </c>
    </row>
    <row r="2145" spans="1:9" ht="12.75">
      <c r="A2145" s="326" t="s">
        <v>88</v>
      </c>
      <c r="B2145" s="327"/>
      <c r="C2145" s="327"/>
      <c r="D2145" s="327"/>
      <c r="E2145" s="327"/>
      <c r="F2145" s="327"/>
      <c r="G2145" s="327"/>
      <c r="H2145" s="327"/>
      <c r="I2145" s="328"/>
    </row>
    <row r="2146" spans="1:9" ht="26.25">
      <c r="A2146" s="138" t="s">
        <v>1</v>
      </c>
      <c r="B2146" s="137" t="s">
        <v>12</v>
      </c>
      <c r="C2146" s="329" t="s">
        <v>4</v>
      </c>
      <c r="D2146" s="329"/>
      <c r="E2146" s="329"/>
      <c r="F2146" s="329"/>
      <c r="G2146" s="329"/>
      <c r="H2146" s="329"/>
      <c r="I2146" s="330"/>
    </row>
    <row r="2147" spans="1:9" ht="12.75">
      <c r="A2147" s="138">
        <v>1</v>
      </c>
      <c r="B2147" s="137"/>
      <c r="C2147" s="329"/>
      <c r="D2147" s="329"/>
      <c r="E2147" s="329"/>
      <c r="F2147" s="329"/>
      <c r="G2147" s="329"/>
      <c r="H2147" s="329"/>
      <c r="I2147" s="330"/>
    </row>
    <row r="2148" spans="1:9" ht="12.75">
      <c r="A2148" s="138">
        <v>2</v>
      </c>
      <c r="B2148" s="137"/>
      <c r="C2148" s="329"/>
      <c r="D2148" s="329"/>
      <c r="E2148" s="329"/>
      <c r="F2148" s="329"/>
      <c r="G2148" s="329"/>
      <c r="H2148" s="329"/>
      <c r="I2148" s="330"/>
    </row>
    <row r="2149" spans="1:9" ht="12.75">
      <c r="A2149" s="138">
        <v>3</v>
      </c>
      <c r="B2149" s="137"/>
      <c r="C2149" s="329"/>
      <c r="D2149" s="329"/>
      <c r="E2149" s="329"/>
      <c r="F2149" s="329"/>
      <c r="G2149" s="329"/>
      <c r="H2149" s="329"/>
      <c r="I2149" s="330"/>
    </row>
    <row r="2150" spans="1:9" ht="12.75">
      <c r="A2150" s="138">
        <v>4</v>
      </c>
      <c r="B2150" s="137"/>
      <c r="C2150" s="329"/>
      <c r="D2150" s="329"/>
      <c r="E2150" s="329"/>
      <c r="F2150" s="329"/>
      <c r="G2150" s="329"/>
      <c r="H2150" s="329"/>
      <c r="I2150" s="330"/>
    </row>
    <row r="2151" spans="1:9" ht="12.75">
      <c r="A2151" s="138">
        <v>5</v>
      </c>
      <c r="B2151" s="137"/>
      <c r="C2151" s="329"/>
      <c r="D2151" s="329"/>
      <c r="E2151" s="329"/>
      <c r="F2151" s="329"/>
      <c r="G2151" s="329"/>
      <c r="H2151" s="329"/>
      <c r="I2151" s="330"/>
    </row>
    <row r="2152" spans="1:9" ht="12.75">
      <c r="A2152" s="138">
        <v>6</v>
      </c>
      <c r="B2152" s="137"/>
      <c r="C2152" s="329"/>
      <c r="D2152" s="329"/>
      <c r="E2152" s="329"/>
      <c r="F2152" s="329"/>
      <c r="G2152" s="329"/>
      <c r="H2152" s="329"/>
      <c r="I2152" s="330"/>
    </row>
    <row r="2153" spans="1:9" ht="12.75">
      <c r="A2153" s="138">
        <v>7</v>
      </c>
      <c r="B2153" s="137"/>
      <c r="C2153" s="329"/>
      <c r="D2153" s="329"/>
      <c r="E2153" s="329"/>
      <c r="F2153" s="329"/>
      <c r="G2153" s="329"/>
      <c r="H2153" s="329"/>
      <c r="I2153" s="330"/>
    </row>
    <row r="2154" spans="1:9" ht="12.75">
      <c r="A2154" s="138">
        <v>8</v>
      </c>
      <c r="B2154" s="137"/>
      <c r="C2154" s="329"/>
      <c r="D2154" s="329"/>
      <c r="E2154" s="329"/>
      <c r="F2154" s="329"/>
      <c r="G2154" s="329"/>
      <c r="H2154" s="329"/>
      <c r="I2154" s="330"/>
    </row>
    <row r="2155" spans="1:9" ht="13.5" thickBot="1">
      <c r="A2155" s="331" t="s">
        <v>87</v>
      </c>
      <c r="B2155" s="332"/>
      <c r="C2155" s="332"/>
      <c r="D2155" s="86"/>
      <c r="E2155" s="86"/>
      <c r="F2155" s="332" t="e">
        <f>VLOOKUP(J2144,мандатка!$B:$N,8,FALSE)</f>
        <v>#N/A</v>
      </c>
      <c r="G2155" s="332"/>
      <c r="H2155" s="332"/>
      <c r="I2155" s="333"/>
    </row>
    <row r="2156" spans="1:9" ht="13.5" thickBot="1">
      <c r="A2156" s="106"/>
      <c r="B2156" s="106"/>
      <c r="C2156" s="106"/>
      <c r="D2156" s="13"/>
      <c r="E2156" s="13"/>
      <c r="F2156" s="106"/>
      <c r="G2156" s="106"/>
      <c r="H2156" s="106"/>
      <c r="I2156" s="106"/>
    </row>
    <row r="2157" spans="1:9" ht="12.75">
      <c r="A2157" s="310" t="s">
        <v>85</v>
      </c>
      <c r="B2157" s="334"/>
      <c r="C2157" s="334"/>
      <c r="D2157" s="334"/>
      <c r="E2157" s="334"/>
      <c r="F2157" s="334"/>
      <c r="G2157" s="334"/>
      <c r="H2157" s="334"/>
      <c r="I2157" s="311"/>
    </row>
    <row r="2158" spans="1:10" ht="20.25">
      <c r="A2158" s="326" t="s">
        <v>86</v>
      </c>
      <c r="B2158" s="327"/>
      <c r="C2158" s="335" t="e">
        <f>VLOOKUP(J2158,мандатка!$B:$N,3,FALSE)</f>
        <v>#N/A</v>
      </c>
      <c r="D2158" s="335"/>
      <c r="E2158" s="335"/>
      <c r="F2158" s="335"/>
      <c r="G2158" s="335"/>
      <c r="H2158" s="335"/>
      <c r="I2158" s="336"/>
      <c r="J2158">
        <v>440</v>
      </c>
    </row>
    <row r="2159" spans="1:9" ht="12.75">
      <c r="A2159" s="326" t="s">
        <v>89</v>
      </c>
      <c r="B2159" s="327"/>
      <c r="C2159" s="327"/>
      <c r="D2159" s="327"/>
      <c r="E2159" s="327"/>
      <c r="F2159" s="327"/>
      <c r="G2159" s="327"/>
      <c r="H2159" s="327"/>
      <c r="I2159" s="328"/>
    </row>
    <row r="2160" spans="1:9" ht="26.25">
      <c r="A2160" s="138" t="s">
        <v>1</v>
      </c>
      <c r="B2160" s="137" t="s">
        <v>12</v>
      </c>
      <c r="C2160" s="329" t="s">
        <v>4</v>
      </c>
      <c r="D2160" s="329"/>
      <c r="E2160" s="329"/>
      <c r="F2160" s="329"/>
      <c r="G2160" s="329"/>
      <c r="H2160" s="329"/>
      <c r="I2160" s="330"/>
    </row>
    <row r="2161" spans="1:9" ht="12.75">
      <c r="A2161" s="138">
        <v>1</v>
      </c>
      <c r="B2161" s="137"/>
      <c r="C2161" s="329"/>
      <c r="D2161" s="329"/>
      <c r="E2161" s="329"/>
      <c r="F2161" s="329"/>
      <c r="G2161" s="329"/>
      <c r="H2161" s="329"/>
      <c r="I2161" s="330"/>
    </row>
    <row r="2162" spans="1:9" ht="12.75">
      <c r="A2162" s="138">
        <v>2</v>
      </c>
      <c r="B2162" s="137"/>
      <c r="C2162" s="329"/>
      <c r="D2162" s="329"/>
      <c r="E2162" s="329"/>
      <c r="F2162" s="329"/>
      <c r="G2162" s="329"/>
      <c r="H2162" s="329"/>
      <c r="I2162" s="330"/>
    </row>
    <row r="2163" spans="1:9" ht="12.75">
      <c r="A2163" s="138">
        <v>1</v>
      </c>
      <c r="B2163" s="137"/>
      <c r="C2163" s="329"/>
      <c r="D2163" s="329"/>
      <c r="E2163" s="329"/>
      <c r="F2163" s="329"/>
      <c r="G2163" s="329"/>
      <c r="H2163" s="329"/>
      <c r="I2163" s="330"/>
    </row>
    <row r="2164" spans="1:9" ht="12.75">
      <c r="A2164" s="138">
        <v>2</v>
      </c>
      <c r="B2164" s="137"/>
      <c r="C2164" s="329"/>
      <c r="D2164" s="329"/>
      <c r="E2164" s="329"/>
      <c r="F2164" s="329"/>
      <c r="G2164" s="329"/>
      <c r="H2164" s="329"/>
      <c r="I2164" s="330"/>
    </row>
    <row r="2165" spans="1:9" ht="12.75">
      <c r="A2165" s="138">
        <v>1</v>
      </c>
      <c r="B2165" s="137"/>
      <c r="C2165" s="329"/>
      <c r="D2165" s="329"/>
      <c r="E2165" s="329"/>
      <c r="F2165" s="329"/>
      <c r="G2165" s="329"/>
      <c r="H2165" s="329"/>
      <c r="I2165" s="330"/>
    </row>
    <row r="2166" spans="1:9" ht="12.75">
      <c r="A2166" s="138">
        <v>2</v>
      </c>
      <c r="B2166" s="137"/>
      <c r="C2166" s="329"/>
      <c r="D2166" s="329"/>
      <c r="E2166" s="329"/>
      <c r="F2166" s="329"/>
      <c r="G2166" s="329"/>
      <c r="H2166" s="329"/>
      <c r="I2166" s="330"/>
    </row>
    <row r="2167" spans="1:9" ht="12.75">
      <c r="A2167" s="138">
        <v>1</v>
      </c>
      <c r="B2167" s="137"/>
      <c r="C2167" s="329"/>
      <c r="D2167" s="329"/>
      <c r="E2167" s="329"/>
      <c r="F2167" s="329"/>
      <c r="G2167" s="329"/>
      <c r="H2167" s="329"/>
      <c r="I2167" s="330"/>
    </row>
    <row r="2168" spans="1:9" ht="12.75">
      <c r="A2168" s="138">
        <v>2</v>
      </c>
      <c r="B2168" s="137"/>
      <c r="C2168" s="329"/>
      <c r="D2168" s="329"/>
      <c r="E2168" s="329"/>
      <c r="F2168" s="329"/>
      <c r="G2168" s="329"/>
      <c r="H2168" s="329"/>
      <c r="I2168" s="330"/>
    </row>
    <row r="2169" spans="1:9" ht="13.5" thickBot="1">
      <c r="A2169" s="331" t="s">
        <v>87</v>
      </c>
      <c r="B2169" s="332"/>
      <c r="C2169" s="332"/>
      <c r="D2169" s="86"/>
      <c r="E2169" s="86"/>
      <c r="F2169" s="332" t="e">
        <f>VLOOKUP(J2158,мандатка!$B:$N,8,FALSE)</f>
        <v>#N/A</v>
      </c>
      <c r="G2169" s="332"/>
      <c r="H2169" s="332"/>
      <c r="I2169" s="333"/>
    </row>
    <row r="2170" spans="1:9" ht="13.5" thickBot="1">
      <c r="A2170" s="106"/>
      <c r="B2170" s="106"/>
      <c r="C2170" s="106"/>
      <c r="D2170" s="13"/>
      <c r="E2170" s="13"/>
      <c r="F2170" s="106"/>
      <c r="G2170" s="106"/>
      <c r="H2170" s="106"/>
      <c r="I2170" s="106"/>
    </row>
    <row r="2171" spans="1:9" ht="12.75">
      <c r="A2171" s="310" t="s">
        <v>85</v>
      </c>
      <c r="B2171" s="334"/>
      <c r="C2171" s="334"/>
      <c r="D2171" s="334"/>
      <c r="E2171" s="334"/>
      <c r="F2171" s="334"/>
      <c r="G2171" s="334"/>
      <c r="H2171" s="334"/>
      <c r="I2171" s="311"/>
    </row>
    <row r="2172" spans="1:10" ht="20.25">
      <c r="A2172" s="326" t="s">
        <v>86</v>
      </c>
      <c r="B2172" s="327"/>
      <c r="C2172" s="335" t="e">
        <f>VLOOKUP(J2172,мандатка!$B:$N,3,FALSE)</f>
        <v>#N/A</v>
      </c>
      <c r="D2172" s="335"/>
      <c r="E2172" s="335"/>
      <c r="F2172" s="335"/>
      <c r="G2172" s="335"/>
      <c r="H2172" s="335"/>
      <c r="I2172" s="336"/>
      <c r="J2172">
        <v>440</v>
      </c>
    </row>
    <row r="2173" spans="1:9" ht="12.75">
      <c r="A2173" s="326" t="s">
        <v>90</v>
      </c>
      <c r="B2173" s="327"/>
      <c r="C2173" s="327"/>
      <c r="D2173" s="327"/>
      <c r="E2173" s="327"/>
      <c r="F2173" s="327"/>
      <c r="G2173" s="327"/>
      <c r="H2173" s="327"/>
      <c r="I2173" s="328"/>
    </row>
    <row r="2174" spans="1:9" ht="26.25">
      <c r="A2174" s="138" t="s">
        <v>1</v>
      </c>
      <c r="B2174" s="137" t="s">
        <v>12</v>
      </c>
      <c r="C2174" s="329" t="s">
        <v>4</v>
      </c>
      <c r="D2174" s="329"/>
      <c r="E2174" s="329"/>
      <c r="F2174" s="329"/>
      <c r="G2174" s="329"/>
      <c r="H2174" s="329"/>
      <c r="I2174" s="330"/>
    </row>
    <row r="2175" spans="1:9" ht="12.75">
      <c r="A2175" s="138">
        <v>1</v>
      </c>
      <c r="B2175" s="137"/>
      <c r="C2175" s="329"/>
      <c r="D2175" s="329"/>
      <c r="E2175" s="329"/>
      <c r="F2175" s="329"/>
      <c r="G2175" s="329"/>
      <c r="H2175" s="329"/>
      <c r="I2175" s="330"/>
    </row>
    <row r="2176" spans="1:9" ht="12.75">
      <c r="A2176" s="138">
        <v>2</v>
      </c>
      <c r="B2176" s="137"/>
      <c r="C2176" s="329"/>
      <c r="D2176" s="329"/>
      <c r="E2176" s="329"/>
      <c r="F2176" s="329"/>
      <c r="G2176" s="329"/>
      <c r="H2176" s="329"/>
      <c r="I2176" s="330"/>
    </row>
    <row r="2177" spans="1:9" ht="12.75">
      <c r="A2177" s="138">
        <v>3</v>
      </c>
      <c r="B2177" s="137"/>
      <c r="C2177" s="329"/>
      <c r="D2177" s="329"/>
      <c r="E2177" s="329"/>
      <c r="F2177" s="329"/>
      <c r="G2177" s="329"/>
      <c r="H2177" s="329"/>
      <c r="I2177" s="330"/>
    </row>
    <row r="2178" spans="1:9" ht="12.75">
      <c r="A2178" s="138">
        <v>4</v>
      </c>
      <c r="B2178" s="137"/>
      <c r="C2178" s="329"/>
      <c r="D2178" s="329"/>
      <c r="E2178" s="329"/>
      <c r="F2178" s="329"/>
      <c r="G2178" s="329"/>
      <c r="H2178" s="329"/>
      <c r="I2178" s="330"/>
    </row>
    <row r="2179" spans="1:9" ht="12.75">
      <c r="A2179" s="138">
        <v>5</v>
      </c>
      <c r="B2179" s="137"/>
      <c r="C2179" s="329"/>
      <c r="D2179" s="329"/>
      <c r="E2179" s="329"/>
      <c r="F2179" s="329"/>
      <c r="G2179" s="329"/>
      <c r="H2179" s="329"/>
      <c r="I2179" s="330"/>
    </row>
    <row r="2180" spans="1:9" ht="12.75">
      <c r="A2180" s="138">
        <v>6</v>
      </c>
      <c r="B2180" s="137"/>
      <c r="C2180" s="329"/>
      <c r="D2180" s="329"/>
      <c r="E2180" s="329"/>
      <c r="F2180" s="329"/>
      <c r="G2180" s="329"/>
      <c r="H2180" s="329"/>
      <c r="I2180" s="330"/>
    </row>
    <row r="2181" spans="1:9" ht="13.5" thickBot="1">
      <c r="A2181" s="331" t="s">
        <v>87</v>
      </c>
      <c r="B2181" s="332"/>
      <c r="C2181" s="332"/>
      <c r="D2181" s="86"/>
      <c r="E2181" s="86"/>
      <c r="F2181" s="332" t="e">
        <f>VLOOKUP(J2172,мандатка!$B:$N,8,FALSE)</f>
        <v>#N/A</v>
      </c>
      <c r="G2181" s="332"/>
      <c r="H2181" s="332"/>
      <c r="I2181" s="333"/>
    </row>
    <row r="2182" spans="1:9" ht="13.5" thickBot="1">
      <c r="A2182" s="106"/>
      <c r="B2182" s="106"/>
      <c r="C2182" s="106"/>
      <c r="D2182" s="13"/>
      <c r="E2182" s="13"/>
      <c r="F2182" s="106"/>
      <c r="G2182" s="106"/>
      <c r="H2182" s="106"/>
      <c r="I2182" s="106"/>
    </row>
    <row r="2183" spans="1:9" ht="12.75">
      <c r="A2183" s="310" t="s">
        <v>85</v>
      </c>
      <c r="B2183" s="334"/>
      <c r="C2183" s="334"/>
      <c r="D2183" s="334"/>
      <c r="E2183" s="334"/>
      <c r="F2183" s="334"/>
      <c r="G2183" s="334"/>
      <c r="H2183" s="334"/>
      <c r="I2183" s="311"/>
    </row>
    <row r="2184" spans="1:10" ht="20.25">
      <c r="A2184" s="326" t="s">
        <v>86</v>
      </c>
      <c r="B2184" s="327"/>
      <c r="C2184" s="335" t="e">
        <f>VLOOKUP(J2184,мандатка!$B:$N,3,FALSE)</f>
        <v>#N/A</v>
      </c>
      <c r="D2184" s="335"/>
      <c r="E2184" s="335"/>
      <c r="F2184" s="335"/>
      <c r="G2184" s="335"/>
      <c r="H2184" s="335"/>
      <c r="I2184" s="336"/>
      <c r="J2184">
        <v>440</v>
      </c>
    </row>
    <row r="2185" spans="1:9" ht="12.75">
      <c r="A2185" s="326" t="s">
        <v>91</v>
      </c>
      <c r="B2185" s="327"/>
      <c r="C2185" s="327"/>
      <c r="D2185" s="327"/>
      <c r="E2185" s="327"/>
      <c r="F2185" s="327"/>
      <c r="G2185" s="327"/>
      <c r="H2185" s="327"/>
      <c r="I2185" s="328"/>
    </row>
    <row r="2186" spans="1:9" ht="26.25">
      <c r="A2186" s="138" t="s">
        <v>1</v>
      </c>
      <c r="B2186" s="137" t="s">
        <v>12</v>
      </c>
      <c r="C2186" s="329" t="s">
        <v>4</v>
      </c>
      <c r="D2186" s="329"/>
      <c r="E2186" s="329"/>
      <c r="F2186" s="329"/>
      <c r="G2186" s="329"/>
      <c r="H2186" s="329"/>
      <c r="I2186" s="330"/>
    </row>
    <row r="2187" spans="1:9" ht="12.75">
      <c r="A2187" s="138">
        <v>1</v>
      </c>
      <c r="B2187" s="137"/>
      <c r="C2187" s="329"/>
      <c r="D2187" s="329"/>
      <c r="E2187" s="329"/>
      <c r="F2187" s="329"/>
      <c r="G2187" s="329"/>
      <c r="H2187" s="329"/>
      <c r="I2187" s="330"/>
    </row>
    <row r="2188" spans="1:9" ht="12.75">
      <c r="A2188" s="138">
        <v>2</v>
      </c>
      <c r="B2188" s="137"/>
      <c r="C2188" s="329"/>
      <c r="D2188" s="329"/>
      <c r="E2188" s="329"/>
      <c r="F2188" s="329"/>
      <c r="G2188" s="329"/>
      <c r="H2188" s="329"/>
      <c r="I2188" s="330"/>
    </row>
    <row r="2189" spans="1:9" ht="12.75">
      <c r="A2189" s="138">
        <v>3</v>
      </c>
      <c r="B2189" s="137"/>
      <c r="C2189" s="329"/>
      <c r="D2189" s="329"/>
      <c r="E2189" s="329"/>
      <c r="F2189" s="329"/>
      <c r="G2189" s="329"/>
      <c r="H2189" s="329"/>
      <c r="I2189" s="330"/>
    </row>
    <row r="2190" spans="1:9" ht="12.75">
      <c r="A2190" s="138">
        <v>4</v>
      </c>
      <c r="B2190" s="137"/>
      <c r="C2190" s="329"/>
      <c r="D2190" s="329"/>
      <c r="E2190" s="329"/>
      <c r="F2190" s="329"/>
      <c r="G2190" s="329"/>
      <c r="H2190" s="329"/>
      <c r="I2190" s="330"/>
    </row>
    <row r="2191" spans="1:9" ht="12.75">
      <c r="A2191" s="138">
        <v>5</v>
      </c>
      <c r="B2191" s="137"/>
      <c r="C2191" s="329"/>
      <c r="D2191" s="329"/>
      <c r="E2191" s="329"/>
      <c r="F2191" s="329"/>
      <c r="G2191" s="329"/>
      <c r="H2191" s="329"/>
      <c r="I2191" s="330"/>
    </row>
    <row r="2192" spans="1:9" ht="12.75">
      <c r="A2192" s="138">
        <v>6</v>
      </c>
      <c r="B2192" s="137"/>
      <c r="C2192" s="329"/>
      <c r="D2192" s="329"/>
      <c r="E2192" s="329"/>
      <c r="F2192" s="329"/>
      <c r="G2192" s="329"/>
      <c r="H2192" s="329"/>
      <c r="I2192" s="330"/>
    </row>
    <row r="2193" spans="1:9" ht="13.5" thickBot="1">
      <c r="A2193" s="331" t="s">
        <v>87</v>
      </c>
      <c r="B2193" s="332"/>
      <c r="C2193" s="332"/>
      <c r="D2193" s="86"/>
      <c r="E2193" s="86"/>
      <c r="F2193" s="332" t="e">
        <f>VLOOKUP(J2184,мандатка!$B:$N,8,FALSE)</f>
        <v>#N/A</v>
      </c>
      <c r="G2193" s="332"/>
      <c r="H2193" s="332"/>
      <c r="I2193" s="333"/>
    </row>
    <row r="2194" spans="1:9" ht="13.5" thickBot="1">
      <c r="A2194" s="106"/>
      <c r="B2194" s="106"/>
      <c r="C2194" s="106"/>
      <c r="D2194" s="13"/>
      <c r="E2194" s="13"/>
      <c r="F2194" s="106"/>
      <c r="G2194" s="106"/>
      <c r="H2194" s="106"/>
      <c r="I2194" s="106"/>
    </row>
    <row r="2195" spans="1:9" ht="12.75">
      <c r="A2195" s="310" t="s">
        <v>85</v>
      </c>
      <c r="B2195" s="334"/>
      <c r="C2195" s="334"/>
      <c r="D2195" s="334"/>
      <c r="E2195" s="334"/>
      <c r="F2195" s="334"/>
      <c r="G2195" s="334"/>
      <c r="H2195" s="334"/>
      <c r="I2195" s="311"/>
    </row>
    <row r="2196" spans="1:10" ht="20.25">
      <c r="A2196" s="326" t="s">
        <v>86</v>
      </c>
      <c r="B2196" s="327"/>
      <c r="C2196" s="335" t="e">
        <f>VLOOKUP(J2196,мандатка!$B:$N,3,FALSE)</f>
        <v>#N/A</v>
      </c>
      <c r="D2196" s="335"/>
      <c r="E2196" s="335"/>
      <c r="F2196" s="335"/>
      <c r="G2196" s="335"/>
      <c r="H2196" s="335"/>
      <c r="I2196" s="336"/>
      <c r="J2196">
        <v>440</v>
      </c>
    </row>
    <row r="2197" spans="1:9" ht="12.75">
      <c r="A2197" s="326" t="s">
        <v>92</v>
      </c>
      <c r="B2197" s="327"/>
      <c r="C2197" s="327"/>
      <c r="D2197" s="327"/>
      <c r="E2197" s="327"/>
      <c r="F2197" s="327"/>
      <c r="G2197" s="327"/>
      <c r="H2197" s="327"/>
      <c r="I2197" s="328"/>
    </row>
    <row r="2198" spans="1:9" ht="26.25">
      <c r="A2198" s="87" t="s">
        <v>1</v>
      </c>
      <c r="B2198" s="13" t="s">
        <v>12</v>
      </c>
      <c r="C2198" s="327" t="s">
        <v>4</v>
      </c>
      <c r="D2198" s="327"/>
      <c r="E2198" s="327"/>
      <c r="F2198" s="327"/>
      <c r="G2198" s="327"/>
      <c r="H2198" s="327"/>
      <c r="I2198" s="328"/>
    </row>
    <row r="2199" spans="1:9" ht="12.75">
      <c r="A2199" s="138">
        <v>1</v>
      </c>
      <c r="B2199" s="137"/>
      <c r="C2199" s="329"/>
      <c r="D2199" s="329"/>
      <c r="E2199" s="329"/>
      <c r="F2199" s="329"/>
      <c r="G2199" s="329"/>
      <c r="H2199" s="329"/>
      <c r="I2199" s="330"/>
    </row>
    <row r="2200" spans="1:9" ht="12.75">
      <c r="A2200" s="138">
        <v>2</v>
      </c>
      <c r="B2200" s="137"/>
      <c r="C2200" s="329"/>
      <c r="D2200" s="329"/>
      <c r="E2200" s="329"/>
      <c r="F2200" s="329"/>
      <c r="G2200" s="329"/>
      <c r="H2200" s="329"/>
      <c r="I2200" s="330"/>
    </row>
    <row r="2201" spans="1:9" ht="12.75">
      <c r="A2201" s="138">
        <v>3</v>
      </c>
      <c r="B2201" s="137"/>
      <c r="C2201" s="329"/>
      <c r="D2201" s="329"/>
      <c r="E2201" s="329"/>
      <c r="F2201" s="329"/>
      <c r="G2201" s="329"/>
      <c r="H2201" s="329"/>
      <c r="I2201" s="330"/>
    </row>
    <row r="2202" spans="1:9" ht="12.75">
      <c r="A2202" s="138">
        <v>4</v>
      </c>
      <c r="B2202" s="137"/>
      <c r="C2202" s="329"/>
      <c r="D2202" s="329"/>
      <c r="E2202" s="329"/>
      <c r="F2202" s="329"/>
      <c r="G2202" s="329"/>
      <c r="H2202" s="329"/>
      <c r="I2202" s="330"/>
    </row>
    <row r="2203" spans="1:9" ht="12.75">
      <c r="A2203" s="138">
        <v>5</v>
      </c>
      <c r="B2203" s="137"/>
      <c r="C2203" s="329"/>
      <c r="D2203" s="329"/>
      <c r="E2203" s="329"/>
      <c r="F2203" s="329"/>
      <c r="G2203" s="329"/>
      <c r="H2203" s="329"/>
      <c r="I2203" s="330"/>
    </row>
    <row r="2204" spans="1:9" ht="12.75">
      <c r="A2204" s="138">
        <v>6</v>
      </c>
      <c r="B2204" s="137"/>
      <c r="C2204" s="329"/>
      <c r="D2204" s="329"/>
      <c r="E2204" s="329"/>
      <c r="F2204" s="329"/>
      <c r="G2204" s="329"/>
      <c r="H2204" s="329"/>
      <c r="I2204" s="330"/>
    </row>
    <row r="2205" spans="1:9" ht="13.5" thickBot="1">
      <c r="A2205" s="331" t="s">
        <v>87</v>
      </c>
      <c r="B2205" s="332"/>
      <c r="C2205" s="332"/>
      <c r="D2205" s="86"/>
      <c r="E2205" s="86"/>
      <c r="F2205" s="332" t="e">
        <f>VLOOKUP(J2196,мандатка!$B:$N,8,FALSE)</f>
        <v>#N/A</v>
      </c>
      <c r="G2205" s="332"/>
      <c r="H2205" s="332"/>
      <c r="I2205" s="333"/>
    </row>
    <row r="2206" spans="1:9" ht="12.75">
      <c r="A2206" s="310" t="s">
        <v>85</v>
      </c>
      <c r="B2206" s="334"/>
      <c r="C2206" s="334"/>
      <c r="D2206" s="334"/>
      <c r="E2206" s="334"/>
      <c r="F2206" s="334"/>
      <c r="G2206" s="334"/>
      <c r="H2206" s="334"/>
      <c r="I2206" s="311"/>
    </row>
    <row r="2207" spans="1:10" ht="20.25">
      <c r="A2207" s="326" t="s">
        <v>86</v>
      </c>
      <c r="B2207" s="327"/>
      <c r="C2207" s="335" t="e">
        <f>VLOOKUP(J2207,мандатка!$B:$N,3,FALSE)</f>
        <v>#N/A</v>
      </c>
      <c r="D2207" s="335"/>
      <c r="E2207" s="335"/>
      <c r="F2207" s="335"/>
      <c r="G2207" s="335"/>
      <c r="H2207" s="335"/>
      <c r="I2207" s="336"/>
      <c r="J2207">
        <v>450</v>
      </c>
    </row>
    <row r="2208" spans="1:9" ht="12.75">
      <c r="A2208" s="326" t="s">
        <v>88</v>
      </c>
      <c r="B2208" s="327"/>
      <c r="C2208" s="327"/>
      <c r="D2208" s="327"/>
      <c r="E2208" s="327"/>
      <c r="F2208" s="327"/>
      <c r="G2208" s="327"/>
      <c r="H2208" s="327"/>
      <c r="I2208" s="328"/>
    </row>
    <row r="2209" spans="1:9" ht="26.25">
      <c r="A2209" s="138" t="s">
        <v>1</v>
      </c>
      <c r="B2209" s="137" t="s">
        <v>12</v>
      </c>
      <c r="C2209" s="329" t="s">
        <v>4</v>
      </c>
      <c r="D2209" s="329"/>
      <c r="E2209" s="329"/>
      <c r="F2209" s="329"/>
      <c r="G2209" s="329"/>
      <c r="H2209" s="329"/>
      <c r="I2209" s="330"/>
    </row>
    <row r="2210" spans="1:9" ht="12.75">
      <c r="A2210" s="138">
        <v>1</v>
      </c>
      <c r="B2210" s="137"/>
      <c r="C2210" s="329"/>
      <c r="D2210" s="329"/>
      <c r="E2210" s="329"/>
      <c r="F2210" s="329"/>
      <c r="G2210" s="329"/>
      <c r="H2210" s="329"/>
      <c r="I2210" s="330"/>
    </row>
    <row r="2211" spans="1:9" ht="12.75">
      <c r="A2211" s="138">
        <v>2</v>
      </c>
      <c r="B2211" s="137"/>
      <c r="C2211" s="329"/>
      <c r="D2211" s="329"/>
      <c r="E2211" s="329"/>
      <c r="F2211" s="329"/>
      <c r="G2211" s="329"/>
      <c r="H2211" s="329"/>
      <c r="I2211" s="330"/>
    </row>
    <row r="2212" spans="1:9" ht="12.75">
      <c r="A2212" s="138">
        <v>3</v>
      </c>
      <c r="B2212" s="137"/>
      <c r="C2212" s="329"/>
      <c r="D2212" s="329"/>
      <c r="E2212" s="329"/>
      <c r="F2212" s="329"/>
      <c r="G2212" s="329"/>
      <c r="H2212" s="329"/>
      <c r="I2212" s="330"/>
    </row>
    <row r="2213" spans="1:9" ht="12.75">
      <c r="A2213" s="138">
        <v>4</v>
      </c>
      <c r="B2213" s="137"/>
      <c r="C2213" s="329"/>
      <c r="D2213" s="329"/>
      <c r="E2213" s="329"/>
      <c r="F2213" s="329"/>
      <c r="G2213" s="329"/>
      <c r="H2213" s="329"/>
      <c r="I2213" s="330"/>
    </row>
    <row r="2214" spans="1:9" ht="12.75">
      <c r="A2214" s="138">
        <v>5</v>
      </c>
      <c r="B2214" s="137"/>
      <c r="C2214" s="329"/>
      <c r="D2214" s="329"/>
      <c r="E2214" s="329"/>
      <c r="F2214" s="329"/>
      <c r="G2214" s="329"/>
      <c r="H2214" s="329"/>
      <c r="I2214" s="330"/>
    </row>
    <row r="2215" spans="1:9" ht="12.75">
      <c r="A2215" s="138">
        <v>6</v>
      </c>
      <c r="B2215" s="137"/>
      <c r="C2215" s="329"/>
      <c r="D2215" s="329"/>
      <c r="E2215" s="329"/>
      <c r="F2215" s="329"/>
      <c r="G2215" s="329"/>
      <c r="H2215" s="329"/>
      <c r="I2215" s="330"/>
    </row>
    <row r="2216" spans="1:9" ht="12.75">
      <c r="A2216" s="138">
        <v>7</v>
      </c>
      <c r="B2216" s="137"/>
      <c r="C2216" s="329"/>
      <c r="D2216" s="329"/>
      <c r="E2216" s="329"/>
      <c r="F2216" s="329"/>
      <c r="G2216" s="329"/>
      <c r="H2216" s="329"/>
      <c r="I2216" s="330"/>
    </row>
    <row r="2217" spans="1:9" ht="12.75">
      <c r="A2217" s="138">
        <v>8</v>
      </c>
      <c r="B2217" s="137"/>
      <c r="C2217" s="329"/>
      <c r="D2217" s="329"/>
      <c r="E2217" s="329"/>
      <c r="F2217" s="329"/>
      <c r="G2217" s="329"/>
      <c r="H2217" s="329"/>
      <c r="I2217" s="330"/>
    </row>
    <row r="2218" spans="1:9" ht="13.5" thickBot="1">
      <c r="A2218" s="331" t="s">
        <v>87</v>
      </c>
      <c r="B2218" s="332"/>
      <c r="C2218" s="332"/>
      <c r="D2218" s="86"/>
      <c r="E2218" s="86"/>
      <c r="F2218" s="332" t="e">
        <f>VLOOKUP(J2207,мандатка!$B:$N,8,FALSE)</f>
        <v>#N/A</v>
      </c>
      <c r="G2218" s="332"/>
      <c r="H2218" s="332"/>
      <c r="I2218" s="333"/>
    </row>
    <row r="2219" spans="1:9" ht="13.5" thickBot="1">
      <c r="A2219" s="106"/>
      <c r="B2219" s="106"/>
      <c r="C2219" s="106"/>
      <c r="D2219" s="13"/>
      <c r="E2219" s="13"/>
      <c r="F2219" s="106"/>
      <c r="G2219" s="106"/>
      <c r="H2219" s="106"/>
      <c r="I2219" s="106"/>
    </row>
    <row r="2220" spans="1:9" ht="12.75">
      <c r="A2220" s="310" t="s">
        <v>85</v>
      </c>
      <c r="B2220" s="334"/>
      <c r="C2220" s="334"/>
      <c r="D2220" s="334"/>
      <c r="E2220" s="334"/>
      <c r="F2220" s="334"/>
      <c r="G2220" s="334"/>
      <c r="H2220" s="334"/>
      <c r="I2220" s="311"/>
    </row>
    <row r="2221" spans="1:10" ht="20.25">
      <c r="A2221" s="326" t="s">
        <v>86</v>
      </c>
      <c r="B2221" s="327"/>
      <c r="C2221" s="335" t="e">
        <f>VLOOKUP(J2221,мандатка!$B:$N,3,FALSE)</f>
        <v>#N/A</v>
      </c>
      <c r="D2221" s="335"/>
      <c r="E2221" s="335"/>
      <c r="F2221" s="335"/>
      <c r="G2221" s="335"/>
      <c r="H2221" s="335"/>
      <c r="I2221" s="336"/>
      <c r="J2221">
        <v>450</v>
      </c>
    </row>
    <row r="2222" spans="1:9" ht="12.75">
      <c r="A2222" s="326" t="s">
        <v>89</v>
      </c>
      <c r="B2222" s="327"/>
      <c r="C2222" s="327"/>
      <c r="D2222" s="327"/>
      <c r="E2222" s="327"/>
      <c r="F2222" s="327"/>
      <c r="G2222" s="327"/>
      <c r="H2222" s="327"/>
      <c r="I2222" s="328"/>
    </row>
    <row r="2223" spans="1:9" ht="26.25">
      <c r="A2223" s="138" t="s">
        <v>1</v>
      </c>
      <c r="B2223" s="137" t="s">
        <v>12</v>
      </c>
      <c r="C2223" s="329" t="s">
        <v>4</v>
      </c>
      <c r="D2223" s="329"/>
      <c r="E2223" s="329"/>
      <c r="F2223" s="329"/>
      <c r="G2223" s="329"/>
      <c r="H2223" s="329"/>
      <c r="I2223" s="330"/>
    </row>
    <row r="2224" spans="1:9" ht="12.75">
      <c r="A2224" s="138">
        <v>1</v>
      </c>
      <c r="B2224" s="137"/>
      <c r="C2224" s="329"/>
      <c r="D2224" s="329"/>
      <c r="E2224" s="329"/>
      <c r="F2224" s="329"/>
      <c r="G2224" s="329"/>
      <c r="H2224" s="329"/>
      <c r="I2224" s="330"/>
    </row>
    <row r="2225" spans="1:9" ht="12.75">
      <c r="A2225" s="138">
        <v>2</v>
      </c>
      <c r="B2225" s="137"/>
      <c r="C2225" s="329"/>
      <c r="D2225" s="329"/>
      <c r="E2225" s="329"/>
      <c r="F2225" s="329"/>
      <c r="G2225" s="329"/>
      <c r="H2225" s="329"/>
      <c r="I2225" s="330"/>
    </row>
    <row r="2226" spans="1:9" ht="12.75">
      <c r="A2226" s="138">
        <v>1</v>
      </c>
      <c r="B2226" s="137"/>
      <c r="C2226" s="329"/>
      <c r="D2226" s="329"/>
      <c r="E2226" s="329"/>
      <c r="F2226" s="329"/>
      <c r="G2226" s="329"/>
      <c r="H2226" s="329"/>
      <c r="I2226" s="330"/>
    </row>
    <row r="2227" spans="1:9" ht="12.75">
      <c r="A2227" s="138">
        <v>2</v>
      </c>
      <c r="B2227" s="137"/>
      <c r="C2227" s="329"/>
      <c r="D2227" s="329"/>
      <c r="E2227" s="329"/>
      <c r="F2227" s="329"/>
      <c r="G2227" s="329"/>
      <c r="H2227" s="329"/>
      <c r="I2227" s="330"/>
    </row>
    <row r="2228" spans="1:9" ht="12.75">
      <c r="A2228" s="138">
        <v>1</v>
      </c>
      <c r="B2228" s="137"/>
      <c r="C2228" s="329"/>
      <c r="D2228" s="329"/>
      <c r="E2228" s="329"/>
      <c r="F2228" s="329"/>
      <c r="G2228" s="329"/>
      <c r="H2228" s="329"/>
      <c r="I2228" s="330"/>
    </row>
    <row r="2229" spans="1:9" ht="12.75">
      <c r="A2229" s="138">
        <v>2</v>
      </c>
      <c r="B2229" s="137"/>
      <c r="C2229" s="329"/>
      <c r="D2229" s="329"/>
      <c r="E2229" s="329"/>
      <c r="F2229" s="329"/>
      <c r="G2229" s="329"/>
      <c r="H2229" s="329"/>
      <c r="I2229" s="330"/>
    </row>
    <row r="2230" spans="1:9" ht="12.75">
      <c r="A2230" s="138">
        <v>1</v>
      </c>
      <c r="B2230" s="137"/>
      <c r="C2230" s="329"/>
      <c r="D2230" s="329"/>
      <c r="E2230" s="329"/>
      <c r="F2230" s="329"/>
      <c r="G2230" s="329"/>
      <c r="H2230" s="329"/>
      <c r="I2230" s="330"/>
    </row>
    <row r="2231" spans="1:9" ht="12.75">
      <c r="A2231" s="138">
        <v>2</v>
      </c>
      <c r="B2231" s="137"/>
      <c r="C2231" s="329"/>
      <c r="D2231" s="329"/>
      <c r="E2231" s="329"/>
      <c r="F2231" s="329"/>
      <c r="G2231" s="329"/>
      <c r="H2231" s="329"/>
      <c r="I2231" s="330"/>
    </row>
    <row r="2232" spans="1:9" ht="13.5" thickBot="1">
      <c r="A2232" s="331" t="s">
        <v>87</v>
      </c>
      <c r="B2232" s="332"/>
      <c r="C2232" s="332"/>
      <c r="D2232" s="86"/>
      <c r="E2232" s="86"/>
      <c r="F2232" s="332" t="e">
        <f>VLOOKUP(J2221,мандатка!$B:$N,8,FALSE)</f>
        <v>#N/A</v>
      </c>
      <c r="G2232" s="332"/>
      <c r="H2232" s="332"/>
      <c r="I2232" s="333"/>
    </row>
    <row r="2233" spans="1:9" ht="13.5" thickBot="1">
      <c r="A2233" s="106"/>
      <c r="B2233" s="106"/>
      <c r="C2233" s="106"/>
      <c r="D2233" s="13"/>
      <c r="E2233" s="13"/>
      <c r="F2233" s="106"/>
      <c r="G2233" s="106"/>
      <c r="H2233" s="106"/>
      <c r="I2233" s="106"/>
    </row>
    <row r="2234" spans="1:9" ht="12.75">
      <c r="A2234" s="310" t="s">
        <v>85</v>
      </c>
      <c r="B2234" s="334"/>
      <c r="C2234" s="334"/>
      <c r="D2234" s="334"/>
      <c r="E2234" s="334"/>
      <c r="F2234" s="334"/>
      <c r="G2234" s="334"/>
      <c r="H2234" s="334"/>
      <c r="I2234" s="311"/>
    </row>
    <row r="2235" spans="1:10" ht="20.25">
      <c r="A2235" s="326" t="s">
        <v>86</v>
      </c>
      <c r="B2235" s="327"/>
      <c r="C2235" s="335" t="e">
        <f>VLOOKUP(J2235,мандатка!$B:$N,3,FALSE)</f>
        <v>#N/A</v>
      </c>
      <c r="D2235" s="335"/>
      <c r="E2235" s="335"/>
      <c r="F2235" s="335"/>
      <c r="G2235" s="335"/>
      <c r="H2235" s="335"/>
      <c r="I2235" s="336"/>
      <c r="J2235">
        <v>450</v>
      </c>
    </row>
    <row r="2236" spans="1:9" ht="12.75">
      <c r="A2236" s="326" t="s">
        <v>90</v>
      </c>
      <c r="B2236" s="327"/>
      <c r="C2236" s="327"/>
      <c r="D2236" s="327"/>
      <c r="E2236" s="327"/>
      <c r="F2236" s="327"/>
      <c r="G2236" s="327"/>
      <c r="H2236" s="327"/>
      <c r="I2236" s="328"/>
    </row>
    <row r="2237" spans="1:9" ht="26.25">
      <c r="A2237" s="138" t="s">
        <v>1</v>
      </c>
      <c r="B2237" s="137" t="s">
        <v>12</v>
      </c>
      <c r="C2237" s="329" t="s">
        <v>4</v>
      </c>
      <c r="D2237" s="329"/>
      <c r="E2237" s="329"/>
      <c r="F2237" s="329"/>
      <c r="G2237" s="329"/>
      <c r="H2237" s="329"/>
      <c r="I2237" s="330"/>
    </row>
    <row r="2238" spans="1:9" ht="12.75">
      <c r="A2238" s="138">
        <v>1</v>
      </c>
      <c r="B2238" s="137"/>
      <c r="C2238" s="329"/>
      <c r="D2238" s="329"/>
      <c r="E2238" s="329"/>
      <c r="F2238" s="329"/>
      <c r="G2238" s="329"/>
      <c r="H2238" s="329"/>
      <c r="I2238" s="330"/>
    </row>
    <row r="2239" spans="1:9" ht="12.75">
      <c r="A2239" s="138">
        <v>2</v>
      </c>
      <c r="B2239" s="137"/>
      <c r="C2239" s="329"/>
      <c r="D2239" s="329"/>
      <c r="E2239" s="329"/>
      <c r="F2239" s="329"/>
      <c r="G2239" s="329"/>
      <c r="H2239" s="329"/>
      <c r="I2239" s="330"/>
    </row>
    <row r="2240" spans="1:9" ht="12.75">
      <c r="A2240" s="138">
        <v>3</v>
      </c>
      <c r="B2240" s="137"/>
      <c r="C2240" s="329"/>
      <c r="D2240" s="329"/>
      <c r="E2240" s="329"/>
      <c r="F2240" s="329"/>
      <c r="G2240" s="329"/>
      <c r="H2240" s="329"/>
      <c r="I2240" s="330"/>
    </row>
    <row r="2241" spans="1:9" ht="12.75">
      <c r="A2241" s="138">
        <v>4</v>
      </c>
      <c r="B2241" s="137"/>
      <c r="C2241" s="329"/>
      <c r="D2241" s="329"/>
      <c r="E2241" s="329"/>
      <c r="F2241" s="329"/>
      <c r="G2241" s="329"/>
      <c r="H2241" s="329"/>
      <c r="I2241" s="330"/>
    </row>
    <row r="2242" spans="1:9" ht="12.75">
      <c r="A2242" s="138">
        <v>5</v>
      </c>
      <c r="B2242" s="137"/>
      <c r="C2242" s="329"/>
      <c r="D2242" s="329"/>
      <c r="E2242" s="329"/>
      <c r="F2242" s="329"/>
      <c r="G2242" s="329"/>
      <c r="H2242" s="329"/>
      <c r="I2242" s="330"/>
    </row>
    <row r="2243" spans="1:9" ht="12.75">
      <c r="A2243" s="138">
        <v>6</v>
      </c>
      <c r="B2243" s="137"/>
      <c r="C2243" s="329"/>
      <c r="D2243" s="329"/>
      <c r="E2243" s="329"/>
      <c r="F2243" s="329"/>
      <c r="G2243" s="329"/>
      <c r="H2243" s="329"/>
      <c r="I2243" s="330"/>
    </row>
    <row r="2244" spans="1:9" ht="13.5" thickBot="1">
      <c r="A2244" s="331" t="s">
        <v>87</v>
      </c>
      <c r="B2244" s="332"/>
      <c r="C2244" s="332"/>
      <c r="D2244" s="86"/>
      <c r="E2244" s="86"/>
      <c r="F2244" s="332" t="e">
        <f>VLOOKUP(J2235,мандатка!$B:$N,8,FALSE)</f>
        <v>#N/A</v>
      </c>
      <c r="G2244" s="332"/>
      <c r="H2244" s="332"/>
      <c r="I2244" s="333"/>
    </row>
    <row r="2245" spans="1:9" ht="13.5" thickBot="1">
      <c r="A2245" s="106"/>
      <c r="B2245" s="106"/>
      <c r="C2245" s="106"/>
      <c r="D2245" s="13"/>
      <c r="E2245" s="13"/>
      <c r="F2245" s="106"/>
      <c r="G2245" s="106"/>
      <c r="H2245" s="106"/>
      <c r="I2245" s="106"/>
    </row>
    <row r="2246" spans="1:9" ht="12.75">
      <c r="A2246" s="310" t="s">
        <v>85</v>
      </c>
      <c r="B2246" s="334"/>
      <c r="C2246" s="334"/>
      <c r="D2246" s="334"/>
      <c r="E2246" s="334"/>
      <c r="F2246" s="334"/>
      <c r="G2246" s="334"/>
      <c r="H2246" s="334"/>
      <c r="I2246" s="311"/>
    </row>
    <row r="2247" spans="1:10" ht="20.25">
      <c r="A2247" s="326" t="s">
        <v>86</v>
      </c>
      <c r="B2247" s="327"/>
      <c r="C2247" s="335" t="e">
        <f>VLOOKUP(J2247,мандатка!$B:$N,3,FALSE)</f>
        <v>#N/A</v>
      </c>
      <c r="D2247" s="335"/>
      <c r="E2247" s="335"/>
      <c r="F2247" s="335"/>
      <c r="G2247" s="335"/>
      <c r="H2247" s="335"/>
      <c r="I2247" s="336"/>
      <c r="J2247">
        <v>450</v>
      </c>
    </row>
    <row r="2248" spans="1:9" ht="12.75">
      <c r="A2248" s="326" t="s">
        <v>91</v>
      </c>
      <c r="B2248" s="327"/>
      <c r="C2248" s="327"/>
      <c r="D2248" s="327"/>
      <c r="E2248" s="327"/>
      <c r="F2248" s="327"/>
      <c r="G2248" s="327"/>
      <c r="H2248" s="327"/>
      <c r="I2248" s="328"/>
    </row>
    <row r="2249" spans="1:9" ht="26.25">
      <c r="A2249" s="138" t="s">
        <v>1</v>
      </c>
      <c r="B2249" s="137" t="s">
        <v>12</v>
      </c>
      <c r="C2249" s="329" t="s">
        <v>4</v>
      </c>
      <c r="D2249" s="329"/>
      <c r="E2249" s="329"/>
      <c r="F2249" s="329"/>
      <c r="G2249" s="329"/>
      <c r="H2249" s="329"/>
      <c r="I2249" s="330"/>
    </row>
    <row r="2250" spans="1:9" ht="12.75">
      <c r="A2250" s="138">
        <v>1</v>
      </c>
      <c r="B2250" s="137"/>
      <c r="C2250" s="329"/>
      <c r="D2250" s="329"/>
      <c r="E2250" s="329"/>
      <c r="F2250" s="329"/>
      <c r="G2250" s="329"/>
      <c r="H2250" s="329"/>
      <c r="I2250" s="330"/>
    </row>
    <row r="2251" spans="1:9" ht="12.75">
      <c r="A2251" s="138">
        <v>2</v>
      </c>
      <c r="B2251" s="137"/>
      <c r="C2251" s="329"/>
      <c r="D2251" s="329"/>
      <c r="E2251" s="329"/>
      <c r="F2251" s="329"/>
      <c r="G2251" s="329"/>
      <c r="H2251" s="329"/>
      <c r="I2251" s="330"/>
    </row>
    <row r="2252" spans="1:9" ht="12.75">
      <c r="A2252" s="138">
        <v>3</v>
      </c>
      <c r="B2252" s="137"/>
      <c r="C2252" s="329"/>
      <c r="D2252" s="329"/>
      <c r="E2252" s="329"/>
      <c r="F2252" s="329"/>
      <c r="G2252" s="329"/>
      <c r="H2252" s="329"/>
      <c r="I2252" s="330"/>
    </row>
    <row r="2253" spans="1:9" ht="12.75">
      <c r="A2253" s="138">
        <v>4</v>
      </c>
      <c r="B2253" s="137"/>
      <c r="C2253" s="329"/>
      <c r="D2253" s="329"/>
      <c r="E2253" s="329"/>
      <c r="F2253" s="329"/>
      <c r="G2253" s="329"/>
      <c r="H2253" s="329"/>
      <c r="I2253" s="330"/>
    </row>
    <row r="2254" spans="1:9" ht="12.75">
      <c r="A2254" s="138">
        <v>5</v>
      </c>
      <c r="B2254" s="137"/>
      <c r="C2254" s="329"/>
      <c r="D2254" s="329"/>
      <c r="E2254" s="329"/>
      <c r="F2254" s="329"/>
      <c r="G2254" s="329"/>
      <c r="H2254" s="329"/>
      <c r="I2254" s="330"/>
    </row>
    <row r="2255" spans="1:9" ht="12.75">
      <c r="A2255" s="138">
        <v>6</v>
      </c>
      <c r="B2255" s="137"/>
      <c r="C2255" s="329"/>
      <c r="D2255" s="329"/>
      <c r="E2255" s="329"/>
      <c r="F2255" s="329"/>
      <c r="G2255" s="329"/>
      <c r="H2255" s="329"/>
      <c r="I2255" s="330"/>
    </row>
    <row r="2256" spans="1:9" ht="13.5" thickBot="1">
      <c r="A2256" s="331" t="s">
        <v>87</v>
      </c>
      <c r="B2256" s="332"/>
      <c r="C2256" s="332"/>
      <c r="D2256" s="86"/>
      <c r="E2256" s="86"/>
      <c r="F2256" s="332" t="e">
        <f>VLOOKUP(J2247,мандатка!$B:$N,8,FALSE)</f>
        <v>#N/A</v>
      </c>
      <c r="G2256" s="332"/>
      <c r="H2256" s="332"/>
      <c r="I2256" s="333"/>
    </row>
    <row r="2257" spans="1:9" ht="13.5" thickBot="1">
      <c r="A2257" s="106"/>
      <c r="B2257" s="106"/>
      <c r="C2257" s="106"/>
      <c r="D2257" s="13"/>
      <c r="E2257" s="13"/>
      <c r="F2257" s="106"/>
      <c r="G2257" s="106"/>
      <c r="H2257" s="106"/>
      <c r="I2257" s="106"/>
    </row>
    <row r="2258" spans="1:9" ht="12.75">
      <c r="A2258" s="310" t="s">
        <v>85</v>
      </c>
      <c r="B2258" s="334"/>
      <c r="C2258" s="334"/>
      <c r="D2258" s="334"/>
      <c r="E2258" s="334"/>
      <c r="F2258" s="334"/>
      <c r="G2258" s="334"/>
      <c r="H2258" s="334"/>
      <c r="I2258" s="311"/>
    </row>
    <row r="2259" spans="1:10" ht="20.25">
      <c r="A2259" s="326" t="s">
        <v>86</v>
      </c>
      <c r="B2259" s="327"/>
      <c r="C2259" s="335" t="e">
        <f>VLOOKUP(J2259,мандатка!$B:$N,3,FALSE)</f>
        <v>#N/A</v>
      </c>
      <c r="D2259" s="335"/>
      <c r="E2259" s="335"/>
      <c r="F2259" s="335"/>
      <c r="G2259" s="335"/>
      <c r="H2259" s="335"/>
      <c r="I2259" s="336"/>
      <c r="J2259">
        <v>450</v>
      </c>
    </row>
    <row r="2260" spans="1:9" ht="12.75">
      <c r="A2260" s="326" t="s">
        <v>92</v>
      </c>
      <c r="B2260" s="327"/>
      <c r="C2260" s="327"/>
      <c r="D2260" s="327"/>
      <c r="E2260" s="327"/>
      <c r="F2260" s="327"/>
      <c r="G2260" s="327"/>
      <c r="H2260" s="327"/>
      <c r="I2260" s="328"/>
    </row>
    <row r="2261" spans="1:9" ht="26.25">
      <c r="A2261" s="87" t="s">
        <v>1</v>
      </c>
      <c r="B2261" s="13" t="s">
        <v>12</v>
      </c>
      <c r="C2261" s="327" t="s">
        <v>4</v>
      </c>
      <c r="D2261" s="327"/>
      <c r="E2261" s="327"/>
      <c r="F2261" s="327"/>
      <c r="G2261" s="327"/>
      <c r="H2261" s="327"/>
      <c r="I2261" s="328"/>
    </row>
    <row r="2262" spans="1:9" ht="12.75">
      <c r="A2262" s="138">
        <v>1</v>
      </c>
      <c r="B2262" s="137"/>
      <c r="C2262" s="329"/>
      <c r="D2262" s="329"/>
      <c r="E2262" s="329"/>
      <c r="F2262" s="329"/>
      <c r="G2262" s="329"/>
      <c r="H2262" s="329"/>
      <c r="I2262" s="330"/>
    </row>
    <row r="2263" spans="1:9" ht="12.75">
      <c r="A2263" s="138">
        <v>2</v>
      </c>
      <c r="B2263" s="137"/>
      <c r="C2263" s="329"/>
      <c r="D2263" s="329"/>
      <c r="E2263" s="329"/>
      <c r="F2263" s="329"/>
      <c r="G2263" s="329"/>
      <c r="H2263" s="329"/>
      <c r="I2263" s="330"/>
    </row>
    <row r="2264" spans="1:9" ht="12.75">
      <c r="A2264" s="138">
        <v>3</v>
      </c>
      <c r="B2264" s="137"/>
      <c r="C2264" s="329"/>
      <c r="D2264" s="329"/>
      <c r="E2264" s="329"/>
      <c r="F2264" s="329"/>
      <c r="G2264" s="329"/>
      <c r="H2264" s="329"/>
      <c r="I2264" s="330"/>
    </row>
    <row r="2265" spans="1:9" ht="12.75">
      <c r="A2265" s="138">
        <v>4</v>
      </c>
      <c r="B2265" s="137"/>
      <c r="C2265" s="329"/>
      <c r="D2265" s="329"/>
      <c r="E2265" s="329"/>
      <c r="F2265" s="329"/>
      <c r="G2265" s="329"/>
      <c r="H2265" s="329"/>
      <c r="I2265" s="330"/>
    </row>
    <row r="2266" spans="1:9" ht="12.75">
      <c r="A2266" s="138">
        <v>5</v>
      </c>
      <c r="B2266" s="137"/>
      <c r="C2266" s="329"/>
      <c r="D2266" s="329"/>
      <c r="E2266" s="329"/>
      <c r="F2266" s="329"/>
      <c r="G2266" s="329"/>
      <c r="H2266" s="329"/>
      <c r="I2266" s="330"/>
    </row>
    <row r="2267" spans="1:9" ht="12.75">
      <c r="A2267" s="138">
        <v>6</v>
      </c>
      <c r="B2267" s="137"/>
      <c r="C2267" s="329"/>
      <c r="D2267" s="329"/>
      <c r="E2267" s="329"/>
      <c r="F2267" s="329"/>
      <c r="G2267" s="329"/>
      <c r="H2267" s="329"/>
      <c r="I2267" s="330"/>
    </row>
    <row r="2268" spans="1:9" ht="13.5" thickBot="1">
      <c r="A2268" s="331" t="s">
        <v>87</v>
      </c>
      <c r="B2268" s="332"/>
      <c r="C2268" s="332"/>
      <c r="D2268" s="86"/>
      <c r="E2268" s="86"/>
      <c r="F2268" s="332" t="e">
        <f>VLOOKUP(J2259,мандатка!$B:$N,8,FALSE)</f>
        <v>#N/A</v>
      </c>
      <c r="G2268" s="332"/>
      <c r="H2268" s="332"/>
      <c r="I2268" s="333"/>
    </row>
    <row r="2269" spans="1:9" ht="12.75">
      <c r="A2269" s="310" t="s">
        <v>85</v>
      </c>
      <c r="B2269" s="334"/>
      <c r="C2269" s="334"/>
      <c r="D2269" s="334"/>
      <c r="E2269" s="334"/>
      <c r="F2269" s="334"/>
      <c r="G2269" s="334"/>
      <c r="H2269" s="334"/>
      <c r="I2269" s="311"/>
    </row>
    <row r="2270" spans="1:10" ht="20.25">
      <c r="A2270" s="326" t="s">
        <v>86</v>
      </c>
      <c r="B2270" s="327"/>
      <c r="C2270" s="335" t="e">
        <f>VLOOKUP(J2270,мандатка!$B:$N,3,FALSE)</f>
        <v>#N/A</v>
      </c>
      <c r="D2270" s="335"/>
      <c r="E2270" s="335"/>
      <c r="F2270" s="335"/>
      <c r="G2270" s="335"/>
      <c r="H2270" s="335"/>
      <c r="I2270" s="336"/>
      <c r="J2270">
        <v>460</v>
      </c>
    </row>
    <row r="2271" spans="1:9" ht="12.75">
      <c r="A2271" s="326" t="s">
        <v>88</v>
      </c>
      <c r="B2271" s="327"/>
      <c r="C2271" s="327"/>
      <c r="D2271" s="327"/>
      <c r="E2271" s="327"/>
      <c r="F2271" s="327"/>
      <c r="G2271" s="327"/>
      <c r="H2271" s="327"/>
      <c r="I2271" s="328"/>
    </row>
    <row r="2272" spans="1:9" ht="26.25">
      <c r="A2272" s="138" t="s">
        <v>1</v>
      </c>
      <c r="B2272" s="137" t="s">
        <v>12</v>
      </c>
      <c r="C2272" s="329" t="s">
        <v>4</v>
      </c>
      <c r="D2272" s="329"/>
      <c r="E2272" s="329"/>
      <c r="F2272" s="329"/>
      <c r="G2272" s="329"/>
      <c r="H2272" s="329"/>
      <c r="I2272" s="330"/>
    </row>
    <row r="2273" spans="1:9" ht="12.75">
      <c r="A2273" s="138">
        <v>1</v>
      </c>
      <c r="B2273" s="137"/>
      <c r="C2273" s="329"/>
      <c r="D2273" s="329"/>
      <c r="E2273" s="329"/>
      <c r="F2273" s="329"/>
      <c r="G2273" s="329"/>
      <c r="H2273" s="329"/>
      <c r="I2273" s="330"/>
    </row>
    <row r="2274" spans="1:9" ht="12.75">
      <c r="A2274" s="138">
        <v>2</v>
      </c>
      <c r="B2274" s="137"/>
      <c r="C2274" s="329"/>
      <c r="D2274" s="329"/>
      <c r="E2274" s="329"/>
      <c r="F2274" s="329"/>
      <c r="G2274" s="329"/>
      <c r="H2274" s="329"/>
      <c r="I2274" s="330"/>
    </row>
    <row r="2275" spans="1:9" ht="12.75">
      <c r="A2275" s="138">
        <v>3</v>
      </c>
      <c r="B2275" s="137"/>
      <c r="C2275" s="329"/>
      <c r="D2275" s="329"/>
      <c r="E2275" s="329"/>
      <c r="F2275" s="329"/>
      <c r="G2275" s="329"/>
      <c r="H2275" s="329"/>
      <c r="I2275" s="330"/>
    </row>
    <row r="2276" spans="1:9" ht="12.75">
      <c r="A2276" s="138">
        <v>4</v>
      </c>
      <c r="B2276" s="137"/>
      <c r="C2276" s="329"/>
      <c r="D2276" s="329"/>
      <c r="E2276" s="329"/>
      <c r="F2276" s="329"/>
      <c r="G2276" s="329"/>
      <c r="H2276" s="329"/>
      <c r="I2276" s="330"/>
    </row>
    <row r="2277" spans="1:9" ht="12.75">
      <c r="A2277" s="138">
        <v>5</v>
      </c>
      <c r="B2277" s="137"/>
      <c r="C2277" s="329"/>
      <c r="D2277" s="329"/>
      <c r="E2277" s="329"/>
      <c r="F2277" s="329"/>
      <c r="G2277" s="329"/>
      <c r="H2277" s="329"/>
      <c r="I2277" s="330"/>
    </row>
    <row r="2278" spans="1:9" ht="12.75">
      <c r="A2278" s="138">
        <v>6</v>
      </c>
      <c r="B2278" s="137"/>
      <c r="C2278" s="329"/>
      <c r="D2278" s="329"/>
      <c r="E2278" s="329"/>
      <c r="F2278" s="329"/>
      <c r="G2278" s="329"/>
      <c r="H2278" s="329"/>
      <c r="I2278" s="330"/>
    </row>
    <row r="2279" spans="1:9" ht="12.75">
      <c r="A2279" s="138">
        <v>7</v>
      </c>
      <c r="B2279" s="137"/>
      <c r="C2279" s="329"/>
      <c r="D2279" s="329"/>
      <c r="E2279" s="329"/>
      <c r="F2279" s="329"/>
      <c r="G2279" s="329"/>
      <c r="H2279" s="329"/>
      <c r="I2279" s="330"/>
    </row>
    <row r="2280" spans="1:9" ht="12.75">
      <c r="A2280" s="138">
        <v>8</v>
      </c>
      <c r="B2280" s="137"/>
      <c r="C2280" s="329"/>
      <c r="D2280" s="329"/>
      <c r="E2280" s="329"/>
      <c r="F2280" s="329"/>
      <c r="G2280" s="329"/>
      <c r="H2280" s="329"/>
      <c r="I2280" s="330"/>
    </row>
    <row r="2281" spans="1:9" ht="13.5" thickBot="1">
      <c r="A2281" s="331" t="s">
        <v>87</v>
      </c>
      <c r="B2281" s="332"/>
      <c r="C2281" s="332"/>
      <c r="D2281" s="86"/>
      <c r="E2281" s="86"/>
      <c r="F2281" s="332" t="e">
        <f>VLOOKUP(J2270,мандатка!$B:$N,8,FALSE)</f>
        <v>#N/A</v>
      </c>
      <c r="G2281" s="332"/>
      <c r="H2281" s="332"/>
      <c r="I2281" s="333"/>
    </row>
    <row r="2282" spans="1:9" ht="13.5" thickBot="1">
      <c r="A2282" s="106"/>
      <c r="B2282" s="106"/>
      <c r="C2282" s="106"/>
      <c r="D2282" s="13"/>
      <c r="E2282" s="13"/>
      <c r="F2282" s="106"/>
      <c r="G2282" s="106"/>
      <c r="H2282" s="106"/>
      <c r="I2282" s="106"/>
    </row>
    <row r="2283" spans="1:9" ht="12.75">
      <c r="A2283" s="310" t="s">
        <v>85</v>
      </c>
      <c r="B2283" s="334"/>
      <c r="C2283" s="334"/>
      <c r="D2283" s="334"/>
      <c r="E2283" s="334"/>
      <c r="F2283" s="334"/>
      <c r="G2283" s="334"/>
      <c r="H2283" s="334"/>
      <c r="I2283" s="311"/>
    </row>
    <row r="2284" spans="1:10" ht="20.25">
      <c r="A2284" s="326" t="s">
        <v>86</v>
      </c>
      <c r="B2284" s="327"/>
      <c r="C2284" s="335" t="e">
        <f>VLOOKUP(J2284,мандатка!$B:$N,3,FALSE)</f>
        <v>#N/A</v>
      </c>
      <c r="D2284" s="335"/>
      <c r="E2284" s="335"/>
      <c r="F2284" s="335"/>
      <c r="G2284" s="335"/>
      <c r="H2284" s="335"/>
      <c r="I2284" s="336"/>
      <c r="J2284">
        <v>460</v>
      </c>
    </row>
    <row r="2285" spans="1:9" ht="12.75">
      <c r="A2285" s="326" t="s">
        <v>89</v>
      </c>
      <c r="B2285" s="327"/>
      <c r="C2285" s="327"/>
      <c r="D2285" s="327"/>
      <c r="E2285" s="327"/>
      <c r="F2285" s="327"/>
      <c r="G2285" s="327"/>
      <c r="H2285" s="327"/>
      <c r="I2285" s="328"/>
    </row>
    <row r="2286" spans="1:9" ht="26.25">
      <c r="A2286" s="138" t="s">
        <v>1</v>
      </c>
      <c r="B2286" s="137" t="s">
        <v>12</v>
      </c>
      <c r="C2286" s="329" t="s">
        <v>4</v>
      </c>
      <c r="D2286" s="329"/>
      <c r="E2286" s="329"/>
      <c r="F2286" s="329"/>
      <c r="G2286" s="329"/>
      <c r="H2286" s="329"/>
      <c r="I2286" s="330"/>
    </row>
    <row r="2287" spans="1:9" ht="12.75">
      <c r="A2287" s="138">
        <v>1</v>
      </c>
      <c r="B2287" s="137"/>
      <c r="C2287" s="329"/>
      <c r="D2287" s="329"/>
      <c r="E2287" s="329"/>
      <c r="F2287" s="329"/>
      <c r="G2287" s="329"/>
      <c r="H2287" s="329"/>
      <c r="I2287" s="330"/>
    </row>
    <row r="2288" spans="1:9" ht="12.75">
      <c r="A2288" s="138">
        <v>2</v>
      </c>
      <c r="B2288" s="137"/>
      <c r="C2288" s="329"/>
      <c r="D2288" s="329"/>
      <c r="E2288" s="329"/>
      <c r="F2288" s="329"/>
      <c r="G2288" s="329"/>
      <c r="H2288" s="329"/>
      <c r="I2288" s="330"/>
    </row>
    <row r="2289" spans="1:9" ht="12.75">
      <c r="A2289" s="138">
        <v>1</v>
      </c>
      <c r="B2289" s="137"/>
      <c r="C2289" s="329"/>
      <c r="D2289" s="329"/>
      <c r="E2289" s="329"/>
      <c r="F2289" s="329"/>
      <c r="G2289" s="329"/>
      <c r="H2289" s="329"/>
      <c r="I2289" s="330"/>
    </row>
    <row r="2290" spans="1:9" ht="12.75">
      <c r="A2290" s="138">
        <v>2</v>
      </c>
      <c r="B2290" s="137"/>
      <c r="C2290" s="329"/>
      <c r="D2290" s="329"/>
      <c r="E2290" s="329"/>
      <c r="F2290" s="329"/>
      <c r="G2290" s="329"/>
      <c r="H2290" s="329"/>
      <c r="I2290" s="330"/>
    </row>
    <row r="2291" spans="1:9" ht="12.75">
      <c r="A2291" s="138">
        <v>1</v>
      </c>
      <c r="B2291" s="137"/>
      <c r="C2291" s="329"/>
      <c r="D2291" s="329"/>
      <c r="E2291" s="329"/>
      <c r="F2291" s="329"/>
      <c r="G2291" s="329"/>
      <c r="H2291" s="329"/>
      <c r="I2291" s="330"/>
    </row>
    <row r="2292" spans="1:9" ht="12.75">
      <c r="A2292" s="138">
        <v>2</v>
      </c>
      <c r="B2292" s="137"/>
      <c r="C2292" s="329"/>
      <c r="D2292" s="329"/>
      <c r="E2292" s="329"/>
      <c r="F2292" s="329"/>
      <c r="G2292" s="329"/>
      <c r="H2292" s="329"/>
      <c r="I2292" s="330"/>
    </row>
    <row r="2293" spans="1:9" ht="12.75">
      <c r="A2293" s="138">
        <v>1</v>
      </c>
      <c r="B2293" s="137"/>
      <c r="C2293" s="329"/>
      <c r="D2293" s="329"/>
      <c r="E2293" s="329"/>
      <c r="F2293" s="329"/>
      <c r="G2293" s="329"/>
      <c r="H2293" s="329"/>
      <c r="I2293" s="330"/>
    </row>
    <row r="2294" spans="1:9" ht="12.75">
      <c r="A2294" s="138">
        <v>2</v>
      </c>
      <c r="B2294" s="137"/>
      <c r="C2294" s="329"/>
      <c r="D2294" s="329"/>
      <c r="E2294" s="329"/>
      <c r="F2294" s="329"/>
      <c r="G2294" s="329"/>
      <c r="H2294" s="329"/>
      <c r="I2294" s="330"/>
    </row>
    <row r="2295" spans="1:9" ht="13.5" thickBot="1">
      <c r="A2295" s="331" t="s">
        <v>87</v>
      </c>
      <c r="B2295" s="332"/>
      <c r="C2295" s="332"/>
      <c r="D2295" s="86"/>
      <c r="E2295" s="86"/>
      <c r="F2295" s="332" t="e">
        <f>VLOOKUP(J2284,мандатка!$B:$N,8,FALSE)</f>
        <v>#N/A</v>
      </c>
      <c r="G2295" s="332"/>
      <c r="H2295" s="332"/>
      <c r="I2295" s="333"/>
    </row>
    <row r="2296" spans="1:9" ht="13.5" thickBot="1">
      <c r="A2296" s="106"/>
      <c r="B2296" s="106"/>
      <c r="C2296" s="106"/>
      <c r="D2296" s="13"/>
      <c r="E2296" s="13"/>
      <c r="F2296" s="106"/>
      <c r="G2296" s="106"/>
      <c r="H2296" s="106"/>
      <c r="I2296" s="106"/>
    </row>
    <row r="2297" spans="1:9" ht="12.75">
      <c r="A2297" s="310" t="s">
        <v>85</v>
      </c>
      <c r="B2297" s="334"/>
      <c r="C2297" s="334"/>
      <c r="D2297" s="334"/>
      <c r="E2297" s="334"/>
      <c r="F2297" s="334"/>
      <c r="G2297" s="334"/>
      <c r="H2297" s="334"/>
      <c r="I2297" s="311"/>
    </row>
    <row r="2298" spans="1:10" ht="20.25">
      <c r="A2298" s="326" t="s">
        <v>86</v>
      </c>
      <c r="B2298" s="327"/>
      <c r="C2298" s="335" t="e">
        <f>VLOOKUP(J2298,мандатка!$B:$N,3,FALSE)</f>
        <v>#N/A</v>
      </c>
      <c r="D2298" s="335"/>
      <c r="E2298" s="335"/>
      <c r="F2298" s="335"/>
      <c r="G2298" s="335"/>
      <c r="H2298" s="335"/>
      <c r="I2298" s="336"/>
      <c r="J2298">
        <v>460</v>
      </c>
    </row>
    <row r="2299" spans="1:9" ht="12.75">
      <c r="A2299" s="326" t="s">
        <v>90</v>
      </c>
      <c r="B2299" s="327"/>
      <c r="C2299" s="327"/>
      <c r="D2299" s="327"/>
      <c r="E2299" s="327"/>
      <c r="F2299" s="327"/>
      <c r="G2299" s="327"/>
      <c r="H2299" s="327"/>
      <c r="I2299" s="328"/>
    </row>
    <row r="2300" spans="1:9" ht="26.25">
      <c r="A2300" s="138" t="s">
        <v>1</v>
      </c>
      <c r="B2300" s="137" t="s">
        <v>12</v>
      </c>
      <c r="C2300" s="329" t="s">
        <v>4</v>
      </c>
      <c r="D2300" s="329"/>
      <c r="E2300" s="329"/>
      <c r="F2300" s="329"/>
      <c r="G2300" s="329"/>
      <c r="H2300" s="329"/>
      <c r="I2300" s="330"/>
    </row>
    <row r="2301" spans="1:9" ht="12.75">
      <c r="A2301" s="138">
        <v>1</v>
      </c>
      <c r="B2301" s="137"/>
      <c r="C2301" s="329"/>
      <c r="D2301" s="329"/>
      <c r="E2301" s="329"/>
      <c r="F2301" s="329"/>
      <c r="G2301" s="329"/>
      <c r="H2301" s="329"/>
      <c r="I2301" s="330"/>
    </row>
    <row r="2302" spans="1:9" ht="12.75">
      <c r="A2302" s="138">
        <v>2</v>
      </c>
      <c r="B2302" s="137"/>
      <c r="C2302" s="329"/>
      <c r="D2302" s="329"/>
      <c r="E2302" s="329"/>
      <c r="F2302" s="329"/>
      <c r="G2302" s="329"/>
      <c r="H2302" s="329"/>
      <c r="I2302" s="330"/>
    </row>
    <row r="2303" spans="1:9" ht="12.75">
      <c r="A2303" s="138">
        <v>3</v>
      </c>
      <c r="B2303" s="137"/>
      <c r="C2303" s="329"/>
      <c r="D2303" s="329"/>
      <c r="E2303" s="329"/>
      <c r="F2303" s="329"/>
      <c r="G2303" s="329"/>
      <c r="H2303" s="329"/>
      <c r="I2303" s="330"/>
    </row>
    <row r="2304" spans="1:9" ht="12.75">
      <c r="A2304" s="138">
        <v>4</v>
      </c>
      <c r="B2304" s="137"/>
      <c r="C2304" s="329"/>
      <c r="D2304" s="329"/>
      <c r="E2304" s="329"/>
      <c r="F2304" s="329"/>
      <c r="G2304" s="329"/>
      <c r="H2304" s="329"/>
      <c r="I2304" s="330"/>
    </row>
    <row r="2305" spans="1:9" ht="12.75">
      <c r="A2305" s="138">
        <v>5</v>
      </c>
      <c r="B2305" s="137"/>
      <c r="C2305" s="329"/>
      <c r="D2305" s="329"/>
      <c r="E2305" s="329"/>
      <c r="F2305" s="329"/>
      <c r="G2305" s="329"/>
      <c r="H2305" s="329"/>
      <c r="I2305" s="330"/>
    </row>
    <row r="2306" spans="1:9" ht="12.75">
      <c r="A2306" s="138">
        <v>6</v>
      </c>
      <c r="B2306" s="137"/>
      <c r="C2306" s="329"/>
      <c r="D2306" s="329"/>
      <c r="E2306" s="329"/>
      <c r="F2306" s="329"/>
      <c r="G2306" s="329"/>
      <c r="H2306" s="329"/>
      <c r="I2306" s="330"/>
    </row>
    <row r="2307" spans="1:9" ht="13.5" thickBot="1">
      <c r="A2307" s="331" t="s">
        <v>87</v>
      </c>
      <c r="B2307" s="332"/>
      <c r="C2307" s="332"/>
      <c r="D2307" s="86"/>
      <c r="E2307" s="86"/>
      <c r="F2307" s="332" t="e">
        <f>VLOOKUP(J2298,мандатка!$B:$N,8,FALSE)</f>
        <v>#N/A</v>
      </c>
      <c r="G2307" s="332"/>
      <c r="H2307" s="332"/>
      <c r="I2307" s="333"/>
    </row>
    <row r="2308" spans="1:9" ht="13.5" thickBot="1">
      <c r="A2308" s="106"/>
      <c r="B2308" s="106"/>
      <c r="C2308" s="106"/>
      <c r="D2308" s="13"/>
      <c r="E2308" s="13"/>
      <c r="F2308" s="106"/>
      <c r="G2308" s="106"/>
      <c r="H2308" s="106"/>
      <c r="I2308" s="106"/>
    </row>
    <row r="2309" spans="1:9" ht="12.75">
      <c r="A2309" s="310" t="s">
        <v>85</v>
      </c>
      <c r="B2309" s="334"/>
      <c r="C2309" s="334"/>
      <c r="D2309" s="334"/>
      <c r="E2309" s="334"/>
      <c r="F2309" s="334"/>
      <c r="G2309" s="334"/>
      <c r="H2309" s="334"/>
      <c r="I2309" s="311"/>
    </row>
    <row r="2310" spans="1:10" ht="20.25">
      <c r="A2310" s="326" t="s">
        <v>86</v>
      </c>
      <c r="B2310" s="327"/>
      <c r="C2310" s="335" t="e">
        <f>VLOOKUP(J2310,мандатка!$B:$N,3,FALSE)</f>
        <v>#N/A</v>
      </c>
      <c r="D2310" s="335"/>
      <c r="E2310" s="335"/>
      <c r="F2310" s="335"/>
      <c r="G2310" s="335"/>
      <c r="H2310" s="335"/>
      <c r="I2310" s="336"/>
      <c r="J2310">
        <v>460</v>
      </c>
    </row>
    <row r="2311" spans="1:9" ht="12.75">
      <c r="A2311" s="326" t="s">
        <v>91</v>
      </c>
      <c r="B2311" s="327"/>
      <c r="C2311" s="327"/>
      <c r="D2311" s="327"/>
      <c r="E2311" s="327"/>
      <c r="F2311" s="327"/>
      <c r="G2311" s="327"/>
      <c r="H2311" s="327"/>
      <c r="I2311" s="328"/>
    </row>
    <row r="2312" spans="1:9" ht="26.25">
      <c r="A2312" s="138" t="s">
        <v>1</v>
      </c>
      <c r="B2312" s="137" t="s">
        <v>12</v>
      </c>
      <c r="C2312" s="329" t="s">
        <v>4</v>
      </c>
      <c r="D2312" s="329"/>
      <c r="E2312" s="329"/>
      <c r="F2312" s="329"/>
      <c r="G2312" s="329"/>
      <c r="H2312" s="329"/>
      <c r="I2312" s="330"/>
    </row>
    <row r="2313" spans="1:9" ht="12.75">
      <c r="A2313" s="138">
        <v>1</v>
      </c>
      <c r="B2313" s="137"/>
      <c r="C2313" s="329"/>
      <c r="D2313" s="329"/>
      <c r="E2313" s="329"/>
      <c r="F2313" s="329"/>
      <c r="G2313" s="329"/>
      <c r="H2313" s="329"/>
      <c r="I2313" s="330"/>
    </row>
    <row r="2314" spans="1:9" ht="12.75">
      <c r="A2314" s="138">
        <v>2</v>
      </c>
      <c r="B2314" s="137"/>
      <c r="C2314" s="329"/>
      <c r="D2314" s="329"/>
      <c r="E2314" s="329"/>
      <c r="F2314" s="329"/>
      <c r="G2314" s="329"/>
      <c r="H2314" s="329"/>
      <c r="I2314" s="330"/>
    </row>
    <row r="2315" spans="1:9" ht="12.75">
      <c r="A2315" s="138">
        <v>3</v>
      </c>
      <c r="B2315" s="137"/>
      <c r="C2315" s="329"/>
      <c r="D2315" s="329"/>
      <c r="E2315" s="329"/>
      <c r="F2315" s="329"/>
      <c r="G2315" s="329"/>
      <c r="H2315" s="329"/>
      <c r="I2315" s="330"/>
    </row>
    <row r="2316" spans="1:9" ht="12.75">
      <c r="A2316" s="138">
        <v>4</v>
      </c>
      <c r="B2316" s="137"/>
      <c r="C2316" s="329"/>
      <c r="D2316" s="329"/>
      <c r="E2316" s="329"/>
      <c r="F2316" s="329"/>
      <c r="G2316" s="329"/>
      <c r="H2316" s="329"/>
      <c r="I2316" s="330"/>
    </row>
    <row r="2317" spans="1:9" ht="12.75">
      <c r="A2317" s="138">
        <v>5</v>
      </c>
      <c r="B2317" s="137"/>
      <c r="C2317" s="329"/>
      <c r="D2317" s="329"/>
      <c r="E2317" s="329"/>
      <c r="F2317" s="329"/>
      <c r="G2317" s="329"/>
      <c r="H2317" s="329"/>
      <c r="I2317" s="330"/>
    </row>
    <row r="2318" spans="1:9" ht="12.75">
      <c r="A2318" s="138">
        <v>6</v>
      </c>
      <c r="B2318" s="137"/>
      <c r="C2318" s="329"/>
      <c r="D2318" s="329"/>
      <c r="E2318" s="329"/>
      <c r="F2318" s="329"/>
      <c r="G2318" s="329"/>
      <c r="H2318" s="329"/>
      <c r="I2318" s="330"/>
    </row>
    <row r="2319" spans="1:9" ht="13.5" thickBot="1">
      <c r="A2319" s="331" t="s">
        <v>87</v>
      </c>
      <c r="B2319" s="332"/>
      <c r="C2319" s="332"/>
      <c r="D2319" s="86"/>
      <c r="E2319" s="86"/>
      <c r="F2319" s="332" t="e">
        <f>VLOOKUP(J2310,мандатка!$B:$N,8,FALSE)</f>
        <v>#N/A</v>
      </c>
      <c r="G2319" s="332"/>
      <c r="H2319" s="332"/>
      <c r="I2319" s="333"/>
    </row>
    <row r="2320" spans="1:9" ht="13.5" thickBot="1">
      <c r="A2320" s="106"/>
      <c r="B2320" s="106"/>
      <c r="C2320" s="106"/>
      <c r="D2320" s="13"/>
      <c r="E2320" s="13"/>
      <c r="F2320" s="106"/>
      <c r="G2320" s="106"/>
      <c r="H2320" s="106"/>
      <c r="I2320" s="106"/>
    </row>
    <row r="2321" spans="1:9" ht="12.75">
      <c r="A2321" s="310" t="s">
        <v>85</v>
      </c>
      <c r="B2321" s="334"/>
      <c r="C2321" s="334"/>
      <c r="D2321" s="334"/>
      <c r="E2321" s="334"/>
      <c r="F2321" s="334"/>
      <c r="G2321" s="334"/>
      <c r="H2321" s="334"/>
      <c r="I2321" s="311"/>
    </row>
    <row r="2322" spans="1:10" ht="20.25">
      <c r="A2322" s="326" t="s">
        <v>86</v>
      </c>
      <c r="B2322" s="327"/>
      <c r="C2322" s="335" t="e">
        <f>VLOOKUP(J2322,мандатка!$B:$N,3,FALSE)</f>
        <v>#N/A</v>
      </c>
      <c r="D2322" s="335"/>
      <c r="E2322" s="335"/>
      <c r="F2322" s="335"/>
      <c r="G2322" s="335"/>
      <c r="H2322" s="335"/>
      <c r="I2322" s="336"/>
      <c r="J2322">
        <v>460</v>
      </c>
    </row>
    <row r="2323" spans="1:9" ht="12.75">
      <c r="A2323" s="326" t="s">
        <v>92</v>
      </c>
      <c r="B2323" s="327"/>
      <c r="C2323" s="327"/>
      <c r="D2323" s="327"/>
      <c r="E2323" s="327"/>
      <c r="F2323" s="327"/>
      <c r="G2323" s="327"/>
      <c r="H2323" s="327"/>
      <c r="I2323" s="328"/>
    </row>
    <row r="2324" spans="1:9" ht="26.25">
      <c r="A2324" s="87" t="s">
        <v>1</v>
      </c>
      <c r="B2324" s="13" t="s">
        <v>12</v>
      </c>
      <c r="C2324" s="327" t="s">
        <v>4</v>
      </c>
      <c r="D2324" s="327"/>
      <c r="E2324" s="327"/>
      <c r="F2324" s="327"/>
      <c r="G2324" s="327"/>
      <c r="H2324" s="327"/>
      <c r="I2324" s="328"/>
    </row>
    <row r="2325" spans="1:9" ht="12.75">
      <c r="A2325" s="138">
        <v>1</v>
      </c>
      <c r="B2325" s="137"/>
      <c r="C2325" s="329"/>
      <c r="D2325" s="329"/>
      <c r="E2325" s="329"/>
      <c r="F2325" s="329"/>
      <c r="G2325" s="329"/>
      <c r="H2325" s="329"/>
      <c r="I2325" s="330"/>
    </row>
    <row r="2326" spans="1:9" ht="12.75">
      <c r="A2326" s="138">
        <v>2</v>
      </c>
      <c r="B2326" s="137"/>
      <c r="C2326" s="329"/>
      <c r="D2326" s="329"/>
      <c r="E2326" s="329"/>
      <c r="F2326" s="329"/>
      <c r="G2326" s="329"/>
      <c r="H2326" s="329"/>
      <c r="I2326" s="330"/>
    </row>
    <row r="2327" spans="1:9" ht="12.75">
      <c r="A2327" s="138">
        <v>3</v>
      </c>
      <c r="B2327" s="137"/>
      <c r="C2327" s="329"/>
      <c r="D2327" s="329"/>
      <c r="E2327" s="329"/>
      <c r="F2327" s="329"/>
      <c r="G2327" s="329"/>
      <c r="H2327" s="329"/>
      <c r="I2327" s="330"/>
    </row>
    <row r="2328" spans="1:9" ht="12.75">
      <c r="A2328" s="138">
        <v>4</v>
      </c>
      <c r="B2328" s="137"/>
      <c r="C2328" s="329"/>
      <c r="D2328" s="329"/>
      <c r="E2328" s="329"/>
      <c r="F2328" s="329"/>
      <c r="G2328" s="329"/>
      <c r="H2328" s="329"/>
      <c r="I2328" s="330"/>
    </row>
    <row r="2329" spans="1:9" ht="12.75">
      <c r="A2329" s="138">
        <v>5</v>
      </c>
      <c r="B2329" s="137"/>
      <c r="C2329" s="329"/>
      <c r="D2329" s="329"/>
      <c r="E2329" s="329"/>
      <c r="F2329" s="329"/>
      <c r="G2329" s="329"/>
      <c r="H2329" s="329"/>
      <c r="I2329" s="330"/>
    </row>
    <row r="2330" spans="1:9" ht="12.75">
      <c r="A2330" s="138">
        <v>6</v>
      </c>
      <c r="B2330" s="137"/>
      <c r="C2330" s="329"/>
      <c r="D2330" s="329"/>
      <c r="E2330" s="329"/>
      <c r="F2330" s="329"/>
      <c r="G2330" s="329"/>
      <c r="H2330" s="329"/>
      <c r="I2330" s="330"/>
    </row>
    <row r="2331" spans="1:9" ht="13.5" thickBot="1">
      <c r="A2331" s="331" t="s">
        <v>87</v>
      </c>
      <c r="B2331" s="332"/>
      <c r="C2331" s="332"/>
      <c r="D2331" s="86"/>
      <c r="E2331" s="86"/>
      <c r="F2331" s="332" t="e">
        <f>VLOOKUP(J2322,мандатка!$B:$N,8,FALSE)</f>
        <v>#N/A</v>
      </c>
      <c r="G2331" s="332"/>
      <c r="H2331" s="332"/>
      <c r="I2331" s="333"/>
    </row>
  </sheetData>
  <sheetProtection/>
  <mergeCells count="2553">
    <mergeCell ref="C2328:I2328"/>
    <mergeCell ref="C2329:I2329"/>
    <mergeCell ref="C2330:I2330"/>
    <mergeCell ref="A2331:C2331"/>
    <mergeCell ref="F2331:I2331"/>
    <mergeCell ref="C2324:I2324"/>
    <mergeCell ref="C2325:I2325"/>
    <mergeCell ref="C2326:I2326"/>
    <mergeCell ref="C2327:I2327"/>
    <mergeCell ref="A2321:I2321"/>
    <mergeCell ref="A2322:B2322"/>
    <mergeCell ref="C2322:I2322"/>
    <mergeCell ref="A2323:I2323"/>
    <mergeCell ref="C2316:I2316"/>
    <mergeCell ref="C2317:I2317"/>
    <mergeCell ref="C2318:I2318"/>
    <mergeCell ref="A2319:C2319"/>
    <mergeCell ref="F2319:I2319"/>
    <mergeCell ref="C2312:I2312"/>
    <mergeCell ref="C2313:I2313"/>
    <mergeCell ref="C2314:I2314"/>
    <mergeCell ref="C2315:I2315"/>
    <mergeCell ref="A2309:I2309"/>
    <mergeCell ref="A2310:B2310"/>
    <mergeCell ref="C2310:I2310"/>
    <mergeCell ref="A2311:I2311"/>
    <mergeCell ref="C2305:I2305"/>
    <mergeCell ref="C2306:I2306"/>
    <mergeCell ref="A2307:C2307"/>
    <mergeCell ref="F2307:I2307"/>
    <mergeCell ref="C2301:I2301"/>
    <mergeCell ref="C2302:I2302"/>
    <mergeCell ref="C2303:I2303"/>
    <mergeCell ref="C2304:I2304"/>
    <mergeCell ref="A2298:B2298"/>
    <mergeCell ref="C2298:I2298"/>
    <mergeCell ref="A2299:I2299"/>
    <mergeCell ref="C2300:I2300"/>
    <mergeCell ref="C2294:I2294"/>
    <mergeCell ref="A2295:C2295"/>
    <mergeCell ref="F2295:I2295"/>
    <mergeCell ref="A2297:I2297"/>
    <mergeCell ref="C2290:I2290"/>
    <mergeCell ref="C2291:I2291"/>
    <mergeCell ref="C2292:I2292"/>
    <mergeCell ref="C2293:I2293"/>
    <mergeCell ref="C2286:I2286"/>
    <mergeCell ref="C2287:I2287"/>
    <mergeCell ref="C2288:I2288"/>
    <mergeCell ref="C2289:I2289"/>
    <mergeCell ref="A2283:I2283"/>
    <mergeCell ref="A2284:B2284"/>
    <mergeCell ref="C2284:I2284"/>
    <mergeCell ref="A2285:I2285"/>
    <mergeCell ref="C2279:I2279"/>
    <mergeCell ref="C2280:I2280"/>
    <mergeCell ref="A2281:C2281"/>
    <mergeCell ref="F2281:I2281"/>
    <mergeCell ref="C2275:I2275"/>
    <mergeCell ref="C2276:I2276"/>
    <mergeCell ref="C2277:I2277"/>
    <mergeCell ref="C2278:I2278"/>
    <mergeCell ref="A2271:I2271"/>
    <mergeCell ref="C2272:I2272"/>
    <mergeCell ref="C2273:I2273"/>
    <mergeCell ref="C2274:I2274"/>
    <mergeCell ref="A2268:C2268"/>
    <mergeCell ref="F2268:I2268"/>
    <mergeCell ref="A2269:I2269"/>
    <mergeCell ref="A2270:B2270"/>
    <mergeCell ref="C2270:I2270"/>
    <mergeCell ref="C2264:I2264"/>
    <mergeCell ref="C2265:I2265"/>
    <mergeCell ref="C2266:I2266"/>
    <mergeCell ref="C2267:I2267"/>
    <mergeCell ref="A2260:I2260"/>
    <mergeCell ref="C2261:I2261"/>
    <mergeCell ref="C2262:I2262"/>
    <mergeCell ref="C2263:I2263"/>
    <mergeCell ref="A2256:C2256"/>
    <mergeCell ref="F2256:I2256"/>
    <mergeCell ref="A2258:I2258"/>
    <mergeCell ref="A2259:B2259"/>
    <mergeCell ref="C2259:I2259"/>
    <mergeCell ref="C2252:I2252"/>
    <mergeCell ref="C2253:I2253"/>
    <mergeCell ref="C2254:I2254"/>
    <mergeCell ref="C2255:I2255"/>
    <mergeCell ref="A2248:I2248"/>
    <mergeCell ref="C2249:I2249"/>
    <mergeCell ref="C2250:I2250"/>
    <mergeCell ref="C2251:I2251"/>
    <mergeCell ref="A2244:C2244"/>
    <mergeCell ref="F2244:I2244"/>
    <mergeCell ref="A2246:I2246"/>
    <mergeCell ref="A2247:B2247"/>
    <mergeCell ref="C2247:I2247"/>
    <mergeCell ref="C2240:I2240"/>
    <mergeCell ref="C2241:I2241"/>
    <mergeCell ref="C2242:I2242"/>
    <mergeCell ref="C2243:I2243"/>
    <mergeCell ref="A2236:I2236"/>
    <mergeCell ref="C2237:I2237"/>
    <mergeCell ref="C2238:I2238"/>
    <mergeCell ref="C2239:I2239"/>
    <mergeCell ref="A2232:C2232"/>
    <mergeCell ref="F2232:I2232"/>
    <mergeCell ref="A2234:I2234"/>
    <mergeCell ref="A2235:B2235"/>
    <mergeCell ref="C2235:I2235"/>
    <mergeCell ref="C2228:I2228"/>
    <mergeCell ref="C2229:I2229"/>
    <mergeCell ref="C2230:I2230"/>
    <mergeCell ref="C2231:I2231"/>
    <mergeCell ref="C2224:I2224"/>
    <mergeCell ref="C2225:I2225"/>
    <mergeCell ref="C2226:I2226"/>
    <mergeCell ref="C2227:I2227"/>
    <mergeCell ref="A2221:B2221"/>
    <mergeCell ref="C2221:I2221"/>
    <mergeCell ref="A2222:I2222"/>
    <mergeCell ref="C2223:I2223"/>
    <mergeCell ref="C2217:I2217"/>
    <mergeCell ref="A2218:C2218"/>
    <mergeCell ref="F2218:I2218"/>
    <mergeCell ref="A2220:I2220"/>
    <mergeCell ref="C2213:I2213"/>
    <mergeCell ref="C2214:I2214"/>
    <mergeCell ref="C2215:I2215"/>
    <mergeCell ref="C2216:I2216"/>
    <mergeCell ref="C2209:I2209"/>
    <mergeCell ref="C2210:I2210"/>
    <mergeCell ref="C2211:I2211"/>
    <mergeCell ref="C2212:I2212"/>
    <mergeCell ref="A2206:I2206"/>
    <mergeCell ref="A2207:B2207"/>
    <mergeCell ref="C2207:I2207"/>
    <mergeCell ref="A2208:I2208"/>
    <mergeCell ref="C2202:I2202"/>
    <mergeCell ref="C2203:I2203"/>
    <mergeCell ref="C2204:I2204"/>
    <mergeCell ref="A2205:C2205"/>
    <mergeCell ref="F2205:I2205"/>
    <mergeCell ref="C2198:I2198"/>
    <mergeCell ref="C2199:I2199"/>
    <mergeCell ref="C2200:I2200"/>
    <mergeCell ref="C2201:I2201"/>
    <mergeCell ref="A2195:I2195"/>
    <mergeCell ref="A2196:B2196"/>
    <mergeCell ref="C2196:I2196"/>
    <mergeCell ref="A2197:I2197"/>
    <mergeCell ref="C2190:I2190"/>
    <mergeCell ref="C2191:I2191"/>
    <mergeCell ref="C2192:I2192"/>
    <mergeCell ref="A2193:C2193"/>
    <mergeCell ref="F2193:I2193"/>
    <mergeCell ref="C2186:I2186"/>
    <mergeCell ref="C2187:I2187"/>
    <mergeCell ref="C2188:I2188"/>
    <mergeCell ref="C2189:I2189"/>
    <mergeCell ref="A2183:I2183"/>
    <mergeCell ref="A2184:B2184"/>
    <mergeCell ref="C2184:I2184"/>
    <mergeCell ref="A2185:I2185"/>
    <mergeCell ref="C2179:I2179"/>
    <mergeCell ref="C2180:I2180"/>
    <mergeCell ref="A2181:C2181"/>
    <mergeCell ref="F2181:I2181"/>
    <mergeCell ref="C2175:I2175"/>
    <mergeCell ref="C2176:I2176"/>
    <mergeCell ref="C2177:I2177"/>
    <mergeCell ref="C2178:I2178"/>
    <mergeCell ref="A2172:B2172"/>
    <mergeCell ref="C2172:I2172"/>
    <mergeCell ref="A2173:I2173"/>
    <mergeCell ref="C2174:I2174"/>
    <mergeCell ref="C2168:I2168"/>
    <mergeCell ref="A2169:C2169"/>
    <mergeCell ref="F2169:I2169"/>
    <mergeCell ref="A2171:I2171"/>
    <mergeCell ref="C2164:I2164"/>
    <mergeCell ref="C2165:I2165"/>
    <mergeCell ref="C2166:I2166"/>
    <mergeCell ref="C2167:I2167"/>
    <mergeCell ref="C2160:I2160"/>
    <mergeCell ref="C2161:I2161"/>
    <mergeCell ref="C2162:I2162"/>
    <mergeCell ref="C2163:I2163"/>
    <mergeCell ref="A2157:I2157"/>
    <mergeCell ref="A2158:B2158"/>
    <mergeCell ref="C2158:I2158"/>
    <mergeCell ref="A2159:I2159"/>
    <mergeCell ref="C2153:I2153"/>
    <mergeCell ref="C2154:I2154"/>
    <mergeCell ref="A2155:C2155"/>
    <mergeCell ref="F2155:I2155"/>
    <mergeCell ref="C2149:I2149"/>
    <mergeCell ref="C2150:I2150"/>
    <mergeCell ref="C2151:I2151"/>
    <mergeCell ref="C2152:I2152"/>
    <mergeCell ref="A2145:I2145"/>
    <mergeCell ref="C2146:I2146"/>
    <mergeCell ref="C2147:I2147"/>
    <mergeCell ref="C2148:I2148"/>
    <mergeCell ref="A2142:C2142"/>
    <mergeCell ref="F2142:I2142"/>
    <mergeCell ref="A2143:I2143"/>
    <mergeCell ref="A2144:B2144"/>
    <mergeCell ref="C2144:I2144"/>
    <mergeCell ref="C2138:I2138"/>
    <mergeCell ref="C2139:I2139"/>
    <mergeCell ref="C2140:I2140"/>
    <mergeCell ref="C2141:I2141"/>
    <mergeCell ref="A2134:I2134"/>
    <mergeCell ref="C2135:I2135"/>
    <mergeCell ref="C2136:I2136"/>
    <mergeCell ref="C2137:I2137"/>
    <mergeCell ref="A2130:C2130"/>
    <mergeCell ref="F2130:I2130"/>
    <mergeCell ref="A2132:I2132"/>
    <mergeCell ref="A2133:B2133"/>
    <mergeCell ref="C2133:I2133"/>
    <mergeCell ref="C2126:I2126"/>
    <mergeCell ref="C2127:I2127"/>
    <mergeCell ref="C2128:I2128"/>
    <mergeCell ref="C2129:I2129"/>
    <mergeCell ref="A2122:I2122"/>
    <mergeCell ref="C2123:I2123"/>
    <mergeCell ref="C2124:I2124"/>
    <mergeCell ref="C2125:I2125"/>
    <mergeCell ref="A2118:C2118"/>
    <mergeCell ref="F2118:I2118"/>
    <mergeCell ref="A2120:I2120"/>
    <mergeCell ref="A2121:B2121"/>
    <mergeCell ref="C2121:I2121"/>
    <mergeCell ref="C2114:I2114"/>
    <mergeCell ref="C2115:I2115"/>
    <mergeCell ref="C2116:I2116"/>
    <mergeCell ref="C2117:I2117"/>
    <mergeCell ref="A2110:I2110"/>
    <mergeCell ref="C2111:I2111"/>
    <mergeCell ref="C2112:I2112"/>
    <mergeCell ref="C2113:I2113"/>
    <mergeCell ref="A2106:C2106"/>
    <mergeCell ref="F2106:I2106"/>
    <mergeCell ref="A2108:I2108"/>
    <mergeCell ref="A2109:B2109"/>
    <mergeCell ref="C2109:I2109"/>
    <mergeCell ref="C2102:I2102"/>
    <mergeCell ref="C2103:I2103"/>
    <mergeCell ref="C2104:I2104"/>
    <mergeCell ref="C2105:I2105"/>
    <mergeCell ref="C2098:I2098"/>
    <mergeCell ref="C2099:I2099"/>
    <mergeCell ref="C2100:I2100"/>
    <mergeCell ref="C2101:I2101"/>
    <mergeCell ref="A2095:B2095"/>
    <mergeCell ref="C2095:I2095"/>
    <mergeCell ref="A2096:I2096"/>
    <mergeCell ref="C2097:I2097"/>
    <mergeCell ref="C2091:I2091"/>
    <mergeCell ref="A2092:C2092"/>
    <mergeCell ref="F2092:I2092"/>
    <mergeCell ref="A2094:I2094"/>
    <mergeCell ref="C2087:I2087"/>
    <mergeCell ref="C2088:I2088"/>
    <mergeCell ref="C2089:I2089"/>
    <mergeCell ref="C2090:I2090"/>
    <mergeCell ref="C2083:I2083"/>
    <mergeCell ref="C2084:I2084"/>
    <mergeCell ref="C2085:I2085"/>
    <mergeCell ref="C2086:I2086"/>
    <mergeCell ref="A2080:I2080"/>
    <mergeCell ref="A2081:B2081"/>
    <mergeCell ref="C2081:I2081"/>
    <mergeCell ref="A2082:I2082"/>
    <mergeCell ref="C2076:I2076"/>
    <mergeCell ref="C2077:I2077"/>
    <mergeCell ref="C2078:I2078"/>
    <mergeCell ref="A2079:C2079"/>
    <mergeCell ref="F2079:I2079"/>
    <mergeCell ref="C2072:I2072"/>
    <mergeCell ref="C2073:I2073"/>
    <mergeCell ref="C2074:I2074"/>
    <mergeCell ref="C2075:I2075"/>
    <mergeCell ref="A2069:I2069"/>
    <mergeCell ref="A2070:B2070"/>
    <mergeCell ref="C2070:I2070"/>
    <mergeCell ref="A2071:I2071"/>
    <mergeCell ref="C2064:I2064"/>
    <mergeCell ref="C2065:I2065"/>
    <mergeCell ref="C2066:I2066"/>
    <mergeCell ref="A2067:C2067"/>
    <mergeCell ref="F2067:I2067"/>
    <mergeCell ref="C2060:I2060"/>
    <mergeCell ref="C2061:I2061"/>
    <mergeCell ref="C2062:I2062"/>
    <mergeCell ref="C2063:I2063"/>
    <mergeCell ref="A2057:I2057"/>
    <mergeCell ref="A2058:B2058"/>
    <mergeCell ref="C2058:I2058"/>
    <mergeCell ref="A2059:I2059"/>
    <mergeCell ref="C2053:I2053"/>
    <mergeCell ref="C2054:I2054"/>
    <mergeCell ref="A2055:C2055"/>
    <mergeCell ref="F2055:I2055"/>
    <mergeCell ref="C2049:I2049"/>
    <mergeCell ref="C2050:I2050"/>
    <mergeCell ref="C2051:I2051"/>
    <mergeCell ref="C2052:I2052"/>
    <mergeCell ref="A2046:B2046"/>
    <mergeCell ref="C2046:I2046"/>
    <mergeCell ref="A2047:I2047"/>
    <mergeCell ref="C2048:I2048"/>
    <mergeCell ref="C2042:I2042"/>
    <mergeCell ref="A2043:C2043"/>
    <mergeCell ref="F2043:I2043"/>
    <mergeCell ref="A2045:I2045"/>
    <mergeCell ref="C2038:I2038"/>
    <mergeCell ref="C2039:I2039"/>
    <mergeCell ref="C2040:I2040"/>
    <mergeCell ref="C2041:I2041"/>
    <mergeCell ref="C2034:I2034"/>
    <mergeCell ref="C2035:I2035"/>
    <mergeCell ref="C2036:I2036"/>
    <mergeCell ref="C2037:I2037"/>
    <mergeCell ref="A2031:I2031"/>
    <mergeCell ref="A2032:B2032"/>
    <mergeCell ref="C2032:I2032"/>
    <mergeCell ref="A2033:I2033"/>
    <mergeCell ref="C2027:I2027"/>
    <mergeCell ref="C2028:I2028"/>
    <mergeCell ref="A2029:C2029"/>
    <mergeCell ref="F2029:I2029"/>
    <mergeCell ref="C2023:I2023"/>
    <mergeCell ref="C2024:I2024"/>
    <mergeCell ref="C2025:I2025"/>
    <mergeCell ref="C2026:I2026"/>
    <mergeCell ref="A2019:I2019"/>
    <mergeCell ref="C2020:I2020"/>
    <mergeCell ref="C2021:I2021"/>
    <mergeCell ref="C2022:I2022"/>
    <mergeCell ref="A2016:C2016"/>
    <mergeCell ref="F2016:I2016"/>
    <mergeCell ref="A2017:I2017"/>
    <mergeCell ref="A2018:B2018"/>
    <mergeCell ref="C2018:I2018"/>
    <mergeCell ref="C2012:I2012"/>
    <mergeCell ref="C2013:I2013"/>
    <mergeCell ref="C2014:I2014"/>
    <mergeCell ref="C2015:I2015"/>
    <mergeCell ref="A2008:I2008"/>
    <mergeCell ref="C2009:I2009"/>
    <mergeCell ref="C2010:I2010"/>
    <mergeCell ref="C2011:I2011"/>
    <mergeCell ref="A2004:C2004"/>
    <mergeCell ref="F2004:I2004"/>
    <mergeCell ref="A2006:I2006"/>
    <mergeCell ref="A2007:B2007"/>
    <mergeCell ref="C2007:I2007"/>
    <mergeCell ref="C2000:I2000"/>
    <mergeCell ref="C2001:I2001"/>
    <mergeCell ref="C2002:I2002"/>
    <mergeCell ref="C2003:I2003"/>
    <mergeCell ref="A1996:I1996"/>
    <mergeCell ref="C1997:I1997"/>
    <mergeCell ref="C1998:I1998"/>
    <mergeCell ref="C1999:I1999"/>
    <mergeCell ref="A1992:C1992"/>
    <mergeCell ref="F1992:I1992"/>
    <mergeCell ref="A1994:I1994"/>
    <mergeCell ref="A1995:B1995"/>
    <mergeCell ref="C1995:I1995"/>
    <mergeCell ref="C1988:I1988"/>
    <mergeCell ref="C1989:I1989"/>
    <mergeCell ref="C1990:I1990"/>
    <mergeCell ref="C1991:I1991"/>
    <mergeCell ref="A1984:I1984"/>
    <mergeCell ref="C1985:I1985"/>
    <mergeCell ref="C1986:I1986"/>
    <mergeCell ref="C1987:I1987"/>
    <mergeCell ref="A1980:C1980"/>
    <mergeCell ref="F1980:I1980"/>
    <mergeCell ref="A1982:I1982"/>
    <mergeCell ref="A1983:B1983"/>
    <mergeCell ref="C1983:I1983"/>
    <mergeCell ref="C1976:I1976"/>
    <mergeCell ref="C1977:I1977"/>
    <mergeCell ref="C1978:I1978"/>
    <mergeCell ref="C1979:I1979"/>
    <mergeCell ref="C1972:I1972"/>
    <mergeCell ref="C1973:I1973"/>
    <mergeCell ref="C1974:I1974"/>
    <mergeCell ref="C1975:I1975"/>
    <mergeCell ref="A1969:B1969"/>
    <mergeCell ref="C1969:I1969"/>
    <mergeCell ref="A1970:I1970"/>
    <mergeCell ref="C1971:I1971"/>
    <mergeCell ref="C1965:I1965"/>
    <mergeCell ref="A1966:C1966"/>
    <mergeCell ref="F1966:I1966"/>
    <mergeCell ref="A1968:I1968"/>
    <mergeCell ref="C1961:I1961"/>
    <mergeCell ref="C1962:I1962"/>
    <mergeCell ref="C1963:I1963"/>
    <mergeCell ref="C1964:I1964"/>
    <mergeCell ref="C1957:I1957"/>
    <mergeCell ref="C1958:I1958"/>
    <mergeCell ref="C1959:I1959"/>
    <mergeCell ref="C1960:I1960"/>
    <mergeCell ref="A1954:I1954"/>
    <mergeCell ref="A1955:B1955"/>
    <mergeCell ref="C1955:I1955"/>
    <mergeCell ref="A1956:I1956"/>
    <mergeCell ref="C1950:I1950"/>
    <mergeCell ref="C1951:I1951"/>
    <mergeCell ref="C1952:I1952"/>
    <mergeCell ref="A1953:C1953"/>
    <mergeCell ref="F1953:I1953"/>
    <mergeCell ref="C1946:I1946"/>
    <mergeCell ref="C1947:I1947"/>
    <mergeCell ref="C1948:I1948"/>
    <mergeCell ref="C1949:I1949"/>
    <mergeCell ref="A1943:I1943"/>
    <mergeCell ref="A1944:B1944"/>
    <mergeCell ref="C1944:I1944"/>
    <mergeCell ref="A1945:I1945"/>
    <mergeCell ref="C1938:I1938"/>
    <mergeCell ref="C1939:I1939"/>
    <mergeCell ref="C1940:I1940"/>
    <mergeCell ref="A1941:C1941"/>
    <mergeCell ref="F1941:I1941"/>
    <mergeCell ref="C1934:I1934"/>
    <mergeCell ref="C1935:I1935"/>
    <mergeCell ref="C1936:I1936"/>
    <mergeCell ref="C1937:I1937"/>
    <mergeCell ref="A1931:I1931"/>
    <mergeCell ref="A1932:B1932"/>
    <mergeCell ref="C1932:I1932"/>
    <mergeCell ref="A1933:I1933"/>
    <mergeCell ref="C1927:I1927"/>
    <mergeCell ref="C1928:I1928"/>
    <mergeCell ref="A1929:C1929"/>
    <mergeCell ref="F1929:I1929"/>
    <mergeCell ref="C1923:I1923"/>
    <mergeCell ref="C1924:I1924"/>
    <mergeCell ref="C1925:I1925"/>
    <mergeCell ref="C1926:I1926"/>
    <mergeCell ref="A1920:B1920"/>
    <mergeCell ref="C1920:I1920"/>
    <mergeCell ref="A1921:I1921"/>
    <mergeCell ref="C1922:I1922"/>
    <mergeCell ref="C1916:I1916"/>
    <mergeCell ref="A1917:C1917"/>
    <mergeCell ref="F1917:I1917"/>
    <mergeCell ref="A1919:I1919"/>
    <mergeCell ref="C1912:I1912"/>
    <mergeCell ref="C1913:I1913"/>
    <mergeCell ref="C1914:I1914"/>
    <mergeCell ref="C1915:I1915"/>
    <mergeCell ref="C1908:I1908"/>
    <mergeCell ref="C1909:I1909"/>
    <mergeCell ref="C1910:I1910"/>
    <mergeCell ref="C1911:I1911"/>
    <mergeCell ref="A1905:I1905"/>
    <mergeCell ref="A1906:B1906"/>
    <mergeCell ref="C1906:I1906"/>
    <mergeCell ref="A1907:I1907"/>
    <mergeCell ref="C1901:I1901"/>
    <mergeCell ref="C1902:I1902"/>
    <mergeCell ref="A1903:C1903"/>
    <mergeCell ref="F1903:I1903"/>
    <mergeCell ref="C1897:I1897"/>
    <mergeCell ref="C1898:I1898"/>
    <mergeCell ref="C1899:I1899"/>
    <mergeCell ref="C1900:I1900"/>
    <mergeCell ref="A1893:I1893"/>
    <mergeCell ref="C1894:I1894"/>
    <mergeCell ref="C1895:I1895"/>
    <mergeCell ref="C1896:I1896"/>
    <mergeCell ref="A1890:C1890"/>
    <mergeCell ref="F1890:I1890"/>
    <mergeCell ref="A1891:I1891"/>
    <mergeCell ref="A1892:B1892"/>
    <mergeCell ref="C1892:I1892"/>
    <mergeCell ref="C1886:I1886"/>
    <mergeCell ref="C1887:I1887"/>
    <mergeCell ref="C1888:I1888"/>
    <mergeCell ref="C1889:I1889"/>
    <mergeCell ref="A1882:I1882"/>
    <mergeCell ref="C1883:I1883"/>
    <mergeCell ref="C1884:I1884"/>
    <mergeCell ref="C1885:I1885"/>
    <mergeCell ref="A1878:C1878"/>
    <mergeCell ref="F1878:I1878"/>
    <mergeCell ref="A1880:I1880"/>
    <mergeCell ref="A1881:B1881"/>
    <mergeCell ref="C1881:I1881"/>
    <mergeCell ref="C1874:I1874"/>
    <mergeCell ref="C1875:I1875"/>
    <mergeCell ref="C1876:I1876"/>
    <mergeCell ref="C1877:I1877"/>
    <mergeCell ref="A1870:I1870"/>
    <mergeCell ref="C1871:I1871"/>
    <mergeCell ref="C1872:I1872"/>
    <mergeCell ref="C1873:I1873"/>
    <mergeCell ref="A1866:C1866"/>
    <mergeCell ref="F1866:I1866"/>
    <mergeCell ref="A1868:I1868"/>
    <mergeCell ref="A1869:B1869"/>
    <mergeCell ref="C1869:I1869"/>
    <mergeCell ref="C1862:I1862"/>
    <mergeCell ref="C1863:I1863"/>
    <mergeCell ref="C1864:I1864"/>
    <mergeCell ref="C1865:I1865"/>
    <mergeCell ref="A1858:I1858"/>
    <mergeCell ref="C1859:I1859"/>
    <mergeCell ref="C1860:I1860"/>
    <mergeCell ref="C1861:I1861"/>
    <mergeCell ref="A1854:C1854"/>
    <mergeCell ref="F1854:I1854"/>
    <mergeCell ref="A1856:I1856"/>
    <mergeCell ref="A1857:B1857"/>
    <mergeCell ref="C1857:I1857"/>
    <mergeCell ref="C1850:I1850"/>
    <mergeCell ref="C1851:I1851"/>
    <mergeCell ref="C1852:I1852"/>
    <mergeCell ref="C1853:I1853"/>
    <mergeCell ref="C1846:I1846"/>
    <mergeCell ref="C1847:I1847"/>
    <mergeCell ref="C1848:I1848"/>
    <mergeCell ref="C1849:I1849"/>
    <mergeCell ref="A1843:B1843"/>
    <mergeCell ref="C1843:I1843"/>
    <mergeCell ref="A1844:I1844"/>
    <mergeCell ref="C1845:I1845"/>
    <mergeCell ref="C1839:I1839"/>
    <mergeCell ref="A1840:C1840"/>
    <mergeCell ref="F1840:I1840"/>
    <mergeCell ref="A1842:I1842"/>
    <mergeCell ref="C1835:I1835"/>
    <mergeCell ref="C1836:I1836"/>
    <mergeCell ref="C1837:I1837"/>
    <mergeCell ref="C1838:I1838"/>
    <mergeCell ref="C1831:I1831"/>
    <mergeCell ref="C1832:I1832"/>
    <mergeCell ref="C1833:I1833"/>
    <mergeCell ref="C1834:I1834"/>
    <mergeCell ref="A1828:I1828"/>
    <mergeCell ref="A1829:B1829"/>
    <mergeCell ref="C1829:I1829"/>
    <mergeCell ref="A1830:I1830"/>
    <mergeCell ref="C1824:I1824"/>
    <mergeCell ref="C1825:I1825"/>
    <mergeCell ref="C1826:I1826"/>
    <mergeCell ref="A1827:C1827"/>
    <mergeCell ref="F1827:I1827"/>
    <mergeCell ref="C1820:I1820"/>
    <mergeCell ref="C1821:I1821"/>
    <mergeCell ref="C1822:I1822"/>
    <mergeCell ref="C1823:I1823"/>
    <mergeCell ref="A1817:I1817"/>
    <mergeCell ref="A1818:B1818"/>
    <mergeCell ref="C1818:I1818"/>
    <mergeCell ref="A1819:I1819"/>
    <mergeCell ref="C1812:I1812"/>
    <mergeCell ref="C1813:I1813"/>
    <mergeCell ref="C1814:I1814"/>
    <mergeCell ref="A1815:C1815"/>
    <mergeCell ref="F1815:I1815"/>
    <mergeCell ref="C1808:I1808"/>
    <mergeCell ref="C1809:I1809"/>
    <mergeCell ref="C1810:I1810"/>
    <mergeCell ref="C1811:I1811"/>
    <mergeCell ref="A1805:I1805"/>
    <mergeCell ref="A1806:B1806"/>
    <mergeCell ref="C1806:I1806"/>
    <mergeCell ref="A1807:I1807"/>
    <mergeCell ref="C1801:I1801"/>
    <mergeCell ref="C1802:I1802"/>
    <mergeCell ref="A1803:C1803"/>
    <mergeCell ref="F1803:I1803"/>
    <mergeCell ref="C1797:I1797"/>
    <mergeCell ref="C1798:I1798"/>
    <mergeCell ref="C1799:I1799"/>
    <mergeCell ref="C1800:I1800"/>
    <mergeCell ref="A1794:B1794"/>
    <mergeCell ref="C1794:I1794"/>
    <mergeCell ref="A1795:I1795"/>
    <mergeCell ref="C1796:I1796"/>
    <mergeCell ref="C1790:I1790"/>
    <mergeCell ref="A1791:C1791"/>
    <mergeCell ref="F1791:I1791"/>
    <mergeCell ref="A1793:I1793"/>
    <mergeCell ref="C1786:I1786"/>
    <mergeCell ref="C1787:I1787"/>
    <mergeCell ref="C1788:I1788"/>
    <mergeCell ref="C1789:I1789"/>
    <mergeCell ref="C1782:I1782"/>
    <mergeCell ref="C1783:I1783"/>
    <mergeCell ref="C1784:I1784"/>
    <mergeCell ref="C1785:I1785"/>
    <mergeCell ref="A1779:I1779"/>
    <mergeCell ref="A1780:B1780"/>
    <mergeCell ref="C1780:I1780"/>
    <mergeCell ref="A1781:I1781"/>
    <mergeCell ref="C1775:I1775"/>
    <mergeCell ref="C1776:I1776"/>
    <mergeCell ref="A1777:C1777"/>
    <mergeCell ref="F1777:I1777"/>
    <mergeCell ref="C1771:I1771"/>
    <mergeCell ref="C1772:I1772"/>
    <mergeCell ref="C1773:I1773"/>
    <mergeCell ref="C1774:I1774"/>
    <mergeCell ref="A1767:I1767"/>
    <mergeCell ref="C1768:I1768"/>
    <mergeCell ref="C1769:I1769"/>
    <mergeCell ref="C1770:I1770"/>
    <mergeCell ref="A1764:C1764"/>
    <mergeCell ref="F1764:I1764"/>
    <mergeCell ref="A1765:I1765"/>
    <mergeCell ref="A1766:B1766"/>
    <mergeCell ref="C1766:I1766"/>
    <mergeCell ref="C1760:I1760"/>
    <mergeCell ref="C1761:I1761"/>
    <mergeCell ref="C1762:I1762"/>
    <mergeCell ref="C1763:I1763"/>
    <mergeCell ref="A1756:I1756"/>
    <mergeCell ref="C1757:I1757"/>
    <mergeCell ref="C1758:I1758"/>
    <mergeCell ref="C1759:I1759"/>
    <mergeCell ref="A1752:C1752"/>
    <mergeCell ref="F1752:I1752"/>
    <mergeCell ref="A1754:I1754"/>
    <mergeCell ref="A1755:B1755"/>
    <mergeCell ref="C1755:I1755"/>
    <mergeCell ref="C1748:I1748"/>
    <mergeCell ref="C1749:I1749"/>
    <mergeCell ref="C1750:I1750"/>
    <mergeCell ref="C1751:I1751"/>
    <mergeCell ref="A1744:I1744"/>
    <mergeCell ref="C1745:I1745"/>
    <mergeCell ref="C1746:I1746"/>
    <mergeCell ref="C1747:I1747"/>
    <mergeCell ref="A1740:C1740"/>
    <mergeCell ref="F1740:I1740"/>
    <mergeCell ref="A1742:I1742"/>
    <mergeCell ref="A1743:B1743"/>
    <mergeCell ref="C1743:I1743"/>
    <mergeCell ref="C1736:I1736"/>
    <mergeCell ref="C1737:I1737"/>
    <mergeCell ref="C1738:I1738"/>
    <mergeCell ref="C1739:I1739"/>
    <mergeCell ref="A1732:I1732"/>
    <mergeCell ref="C1733:I1733"/>
    <mergeCell ref="C1734:I1734"/>
    <mergeCell ref="C1735:I1735"/>
    <mergeCell ref="A1728:C1728"/>
    <mergeCell ref="F1728:I1728"/>
    <mergeCell ref="A1730:I1730"/>
    <mergeCell ref="A1731:B1731"/>
    <mergeCell ref="C1731:I1731"/>
    <mergeCell ref="C1724:I1724"/>
    <mergeCell ref="C1725:I1725"/>
    <mergeCell ref="C1726:I1726"/>
    <mergeCell ref="C1727:I1727"/>
    <mergeCell ref="C1720:I1720"/>
    <mergeCell ref="C1721:I1721"/>
    <mergeCell ref="C1722:I1722"/>
    <mergeCell ref="C1723:I1723"/>
    <mergeCell ref="A1717:B1717"/>
    <mergeCell ref="C1717:I1717"/>
    <mergeCell ref="A1718:I1718"/>
    <mergeCell ref="C1719:I1719"/>
    <mergeCell ref="C1713:I1713"/>
    <mergeCell ref="A1714:C1714"/>
    <mergeCell ref="F1714:I1714"/>
    <mergeCell ref="A1716:I1716"/>
    <mergeCell ref="C1709:I1709"/>
    <mergeCell ref="C1710:I1710"/>
    <mergeCell ref="C1711:I1711"/>
    <mergeCell ref="C1712:I1712"/>
    <mergeCell ref="C1705:I1705"/>
    <mergeCell ref="C1706:I1706"/>
    <mergeCell ref="C1707:I1707"/>
    <mergeCell ref="C1708:I1708"/>
    <mergeCell ref="A1702:I1702"/>
    <mergeCell ref="A1703:B1703"/>
    <mergeCell ref="C1703:I1703"/>
    <mergeCell ref="A1704:I1704"/>
    <mergeCell ref="C1698:I1698"/>
    <mergeCell ref="C1699:I1699"/>
    <mergeCell ref="C1700:I1700"/>
    <mergeCell ref="A1701:C1701"/>
    <mergeCell ref="F1701:I1701"/>
    <mergeCell ref="C1694:I1694"/>
    <mergeCell ref="C1695:I1695"/>
    <mergeCell ref="C1696:I1696"/>
    <mergeCell ref="C1697:I1697"/>
    <mergeCell ref="A1691:I1691"/>
    <mergeCell ref="A1692:B1692"/>
    <mergeCell ref="C1692:I1692"/>
    <mergeCell ref="A1693:I1693"/>
    <mergeCell ref="C1686:I1686"/>
    <mergeCell ref="C1687:I1687"/>
    <mergeCell ref="C1688:I1688"/>
    <mergeCell ref="A1689:C1689"/>
    <mergeCell ref="F1689:I1689"/>
    <mergeCell ref="C1682:I1682"/>
    <mergeCell ref="C1683:I1683"/>
    <mergeCell ref="C1684:I1684"/>
    <mergeCell ref="C1685:I1685"/>
    <mergeCell ref="A1679:I1679"/>
    <mergeCell ref="A1680:B1680"/>
    <mergeCell ref="C1680:I1680"/>
    <mergeCell ref="A1681:I1681"/>
    <mergeCell ref="C1675:I1675"/>
    <mergeCell ref="C1676:I1676"/>
    <mergeCell ref="A1677:C1677"/>
    <mergeCell ref="F1677:I1677"/>
    <mergeCell ref="C1671:I1671"/>
    <mergeCell ref="C1672:I1672"/>
    <mergeCell ref="C1673:I1673"/>
    <mergeCell ref="C1674:I1674"/>
    <mergeCell ref="A1668:B1668"/>
    <mergeCell ref="C1668:I1668"/>
    <mergeCell ref="A1669:I1669"/>
    <mergeCell ref="C1670:I1670"/>
    <mergeCell ref="C1664:I1664"/>
    <mergeCell ref="A1665:C1665"/>
    <mergeCell ref="F1665:I1665"/>
    <mergeCell ref="A1667:I1667"/>
    <mergeCell ref="C1660:I1660"/>
    <mergeCell ref="C1661:I1661"/>
    <mergeCell ref="C1662:I1662"/>
    <mergeCell ref="C1663:I1663"/>
    <mergeCell ref="C1656:I1656"/>
    <mergeCell ref="C1657:I1657"/>
    <mergeCell ref="C1658:I1658"/>
    <mergeCell ref="C1659:I1659"/>
    <mergeCell ref="A1653:I1653"/>
    <mergeCell ref="A1654:B1654"/>
    <mergeCell ref="C1654:I1654"/>
    <mergeCell ref="A1655:I1655"/>
    <mergeCell ref="C1649:I1649"/>
    <mergeCell ref="C1650:I1650"/>
    <mergeCell ref="A1651:C1651"/>
    <mergeCell ref="F1651:I1651"/>
    <mergeCell ref="C1645:I1645"/>
    <mergeCell ref="C1646:I1646"/>
    <mergeCell ref="C1647:I1647"/>
    <mergeCell ref="C1648:I1648"/>
    <mergeCell ref="A1641:I1641"/>
    <mergeCell ref="C1642:I1642"/>
    <mergeCell ref="C1643:I1643"/>
    <mergeCell ref="C1644:I1644"/>
    <mergeCell ref="A1638:C1638"/>
    <mergeCell ref="F1638:I1638"/>
    <mergeCell ref="A1639:I1639"/>
    <mergeCell ref="A1640:B1640"/>
    <mergeCell ref="C1640:I1640"/>
    <mergeCell ref="C1634:I1634"/>
    <mergeCell ref="C1635:I1635"/>
    <mergeCell ref="C1636:I1636"/>
    <mergeCell ref="C1637:I1637"/>
    <mergeCell ref="A1630:I1630"/>
    <mergeCell ref="C1631:I1631"/>
    <mergeCell ref="C1632:I1632"/>
    <mergeCell ref="C1633:I1633"/>
    <mergeCell ref="A1626:C1626"/>
    <mergeCell ref="F1626:I1626"/>
    <mergeCell ref="A1628:I1628"/>
    <mergeCell ref="A1629:B1629"/>
    <mergeCell ref="C1629:I1629"/>
    <mergeCell ref="C1622:I1622"/>
    <mergeCell ref="C1623:I1623"/>
    <mergeCell ref="C1624:I1624"/>
    <mergeCell ref="C1625:I1625"/>
    <mergeCell ref="A1618:I1618"/>
    <mergeCell ref="C1619:I1619"/>
    <mergeCell ref="C1620:I1620"/>
    <mergeCell ref="C1621:I1621"/>
    <mergeCell ref="A1614:C1614"/>
    <mergeCell ref="F1614:I1614"/>
    <mergeCell ref="A1616:I1616"/>
    <mergeCell ref="A1617:B1617"/>
    <mergeCell ref="C1617:I1617"/>
    <mergeCell ref="C1610:I1610"/>
    <mergeCell ref="C1611:I1611"/>
    <mergeCell ref="C1612:I1612"/>
    <mergeCell ref="C1613:I1613"/>
    <mergeCell ref="A1606:I1606"/>
    <mergeCell ref="C1607:I1607"/>
    <mergeCell ref="C1608:I1608"/>
    <mergeCell ref="C1609:I1609"/>
    <mergeCell ref="A1602:C1602"/>
    <mergeCell ref="F1602:I1602"/>
    <mergeCell ref="A1604:I1604"/>
    <mergeCell ref="A1605:B1605"/>
    <mergeCell ref="C1605:I1605"/>
    <mergeCell ref="C1598:I1598"/>
    <mergeCell ref="C1599:I1599"/>
    <mergeCell ref="C1600:I1600"/>
    <mergeCell ref="C1601:I1601"/>
    <mergeCell ref="C1594:I1594"/>
    <mergeCell ref="C1595:I1595"/>
    <mergeCell ref="C1596:I1596"/>
    <mergeCell ref="C1597:I1597"/>
    <mergeCell ref="A1591:B1591"/>
    <mergeCell ref="C1591:I1591"/>
    <mergeCell ref="A1592:I1592"/>
    <mergeCell ref="C1593:I1593"/>
    <mergeCell ref="C1587:I1587"/>
    <mergeCell ref="A1588:C1588"/>
    <mergeCell ref="F1588:I1588"/>
    <mergeCell ref="A1590:I1590"/>
    <mergeCell ref="C1583:I1583"/>
    <mergeCell ref="C1584:I1584"/>
    <mergeCell ref="C1585:I1585"/>
    <mergeCell ref="C1586:I1586"/>
    <mergeCell ref="C1579:I1579"/>
    <mergeCell ref="C1580:I1580"/>
    <mergeCell ref="C1581:I1581"/>
    <mergeCell ref="C1582:I1582"/>
    <mergeCell ref="A1576:I1576"/>
    <mergeCell ref="A1577:B1577"/>
    <mergeCell ref="C1577:I1577"/>
    <mergeCell ref="A1578:I1578"/>
    <mergeCell ref="C1572:I1572"/>
    <mergeCell ref="C1573:I1573"/>
    <mergeCell ref="C1574:I1574"/>
    <mergeCell ref="A1575:C1575"/>
    <mergeCell ref="F1575:I1575"/>
    <mergeCell ref="C1568:I1568"/>
    <mergeCell ref="C1569:I1569"/>
    <mergeCell ref="C1570:I1570"/>
    <mergeCell ref="C1571:I1571"/>
    <mergeCell ref="A1565:I1565"/>
    <mergeCell ref="A1566:B1566"/>
    <mergeCell ref="C1566:I1566"/>
    <mergeCell ref="A1567:I1567"/>
    <mergeCell ref="C1560:I1560"/>
    <mergeCell ref="C1561:I1561"/>
    <mergeCell ref="C1562:I1562"/>
    <mergeCell ref="A1563:C1563"/>
    <mergeCell ref="F1563:I1563"/>
    <mergeCell ref="C1556:I1556"/>
    <mergeCell ref="C1557:I1557"/>
    <mergeCell ref="C1558:I1558"/>
    <mergeCell ref="C1559:I1559"/>
    <mergeCell ref="A1553:I1553"/>
    <mergeCell ref="A1554:B1554"/>
    <mergeCell ref="C1554:I1554"/>
    <mergeCell ref="A1555:I1555"/>
    <mergeCell ref="C1549:I1549"/>
    <mergeCell ref="C1550:I1550"/>
    <mergeCell ref="A1551:C1551"/>
    <mergeCell ref="F1551:I1551"/>
    <mergeCell ref="C1545:I1545"/>
    <mergeCell ref="C1546:I1546"/>
    <mergeCell ref="C1547:I1547"/>
    <mergeCell ref="C1548:I1548"/>
    <mergeCell ref="A1542:B1542"/>
    <mergeCell ref="C1542:I1542"/>
    <mergeCell ref="A1543:I1543"/>
    <mergeCell ref="C1544:I1544"/>
    <mergeCell ref="C1538:I1538"/>
    <mergeCell ref="A1539:C1539"/>
    <mergeCell ref="F1539:I1539"/>
    <mergeCell ref="A1541:I1541"/>
    <mergeCell ref="C1534:I1534"/>
    <mergeCell ref="C1535:I1535"/>
    <mergeCell ref="C1536:I1536"/>
    <mergeCell ref="C1537:I1537"/>
    <mergeCell ref="C1530:I1530"/>
    <mergeCell ref="C1531:I1531"/>
    <mergeCell ref="C1532:I1532"/>
    <mergeCell ref="C1533:I1533"/>
    <mergeCell ref="A1527:I1527"/>
    <mergeCell ref="A1528:B1528"/>
    <mergeCell ref="C1528:I1528"/>
    <mergeCell ref="A1529:I1529"/>
    <mergeCell ref="C1523:I1523"/>
    <mergeCell ref="C1524:I1524"/>
    <mergeCell ref="A1525:C1525"/>
    <mergeCell ref="F1525:I1525"/>
    <mergeCell ref="C1519:I1519"/>
    <mergeCell ref="C1520:I1520"/>
    <mergeCell ref="C1521:I1521"/>
    <mergeCell ref="C1522:I1522"/>
    <mergeCell ref="A1515:I1515"/>
    <mergeCell ref="C1516:I1516"/>
    <mergeCell ref="C1517:I1517"/>
    <mergeCell ref="C1518:I1518"/>
    <mergeCell ref="A1512:C1512"/>
    <mergeCell ref="F1512:I1512"/>
    <mergeCell ref="A1513:I1513"/>
    <mergeCell ref="A1514:B1514"/>
    <mergeCell ref="C1514:I1514"/>
    <mergeCell ref="C1508:I1508"/>
    <mergeCell ref="C1509:I1509"/>
    <mergeCell ref="C1510:I1510"/>
    <mergeCell ref="C1511:I1511"/>
    <mergeCell ref="A1504:I1504"/>
    <mergeCell ref="C1505:I1505"/>
    <mergeCell ref="C1506:I1506"/>
    <mergeCell ref="C1507:I1507"/>
    <mergeCell ref="A1500:C1500"/>
    <mergeCell ref="F1500:I1500"/>
    <mergeCell ref="A1502:I1502"/>
    <mergeCell ref="A1503:B1503"/>
    <mergeCell ref="C1503:I1503"/>
    <mergeCell ref="C1496:I1496"/>
    <mergeCell ref="C1497:I1497"/>
    <mergeCell ref="C1498:I1498"/>
    <mergeCell ref="C1499:I1499"/>
    <mergeCell ref="A1492:I1492"/>
    <mergeCell ref="C1493:I1493"/>
    <mergeCell ref="C1494:I1494"/>
    <mergeCell ref="C1495:I1495"/>
    <mergeCell ref="A1488:C1488"/>
    <mergeCell ref="F1488:I1488"/>
    <mergeCell ref="A1490:I1490"/>
    <mergeCell ref="A1491:B1491"/>
    <mergeCell ref="C1491:I1491"/>
    <mergeCell ref="C1484:I1484"/>
    <mergeCell ref="C1485:I1485"/>
    <mergeCell ref="C1486:I1486"/>
    <mergeCell ref="C1487:I1487"/>
    <mergeCell ref="A1480:I1480"/>
    <mergeCell ref="C1481:I1481"/>
    <mergeCell ref="C1482:I1482"/>
    <mergeCell ref="C1483:I1483"/>
    <mergeCell ref="A1476:C1476"/>
    <mergeCell ref="F1476:I1476"/>
    <mergeCell ref="A1478:I1478"/>
    <mergeCell ref="A1479:B1479"/>
    <mergeCell ref="C1479:I1479"/>
    <mergeCell ref="C1472:I1472"/>
    <mergeCell ref="C1473:I1473"/>
    <mergeCell ref="C1474:I1474"/>
    <mergeCell ref="C1475:I1475"/>
    <mergeCell ref="C1468:I1468"/>
    <mergeCell ref="C1469:I1469"/>
    <mergeCell ref="C1470:I1470"/>
    <mergeCell ref="C1471:I1471"/>
    <mergeCell ref="A1465:B1465"/>
    <mergeCell ref="C1465:I1465"/>
    <mergeCell ref="A1466:I1466"/>
    <mergeCell ref="C1467:I1467"/>
    <mergeCell ref="C1461:I1461"/>
    <mergeCell ref="A1462:C1462"/>
    <mergeCell ref="F1462:I1462"/>
    <mergeCell ref="A1464:I1464"/>
    <mergeCell ref="C1457:I1457"/>
    <mergeCell ref="C1458:I1458"/>
    <mergeCell ref="C1459:I1459"/>
    <mergeCell ref="C1460:I1460"/>
    <mergeCell ref="C1453:I1453"/>
    <mergeCell ref="C1454:I1454"/>
    <mergeCell ref="C1455:I1455"/>
    <mergeCell ref="C1456:I1456"/>
    <mergeCell ref="A1450:I1450"/>
    <mergeCell ref="A1451:B1451"/>
    <mergeCell ref="C1451:I1451"/>
    <mergeCell ref="A1452:I1452"/>
    <mergeCell ref="C1446:I1446"/>
    <mergeCell ref="C1447:I1447"/>
    <mergeCell ref="C1448:I1448"/>
    <mergeCell ref="A1449:C1449"/>
    <mergeCell ref="F1449:I1449"/>
    <mergeCell ref="C1442:I1442"/>
    <mergeCell ref="C1443:I1443"/>
    <mergeCell ref="C1444:I1444"/>
    <mergeCell ref="C1445:I1445"/>
    <mergeCell ref="A1439:I1439"/>
    <mergeCell ref="A1440:B1440"/>
    <mergeCell ref="C1440:I1440"/>
    <mergeCell ref="A1441:I1441"/>
    <mergeCell ref="C1434:I1434"/>
    <mergeCell ref="C1435:I1435"/>
    <mergeCell ref="C1436:I1436"/>
    <mergeCell ref="A1437:C1437"/>
    <mergeCell ref="F1437:I1437"/>
    <mergeCell ref="C1430:I1430"/>
    <mergeCell ref="C1431:I1431"/>
    <mergeCell ref="C1432:I1432"/>
    <mergeCell ref="C1433:I1433"/>
    <mergeCell ref="A1427:I1427"/>
    <mergeCell ref="A1428:B1428"/>
    <mergeCell ref="C1428:I1428"/>
    <mergeCell ref="A1429:I1429"/>
    <mergeCell ref="C1423:I1423"/>
    <mergeCell ref="C1424:I1424"/>
    <mergeCell ref="A1425:C1425"/>
    <mergeCell ref="F1425:I1425"/>
    <mergeCell ref="C1419:I1419"/>
    <mergeCell ref="C1420:I1420"/>
    <mergeCell ref="C1421:I1421"/>
    <mergeCell ref="C1422:I1422"/>
    <mergeCell ref="A1416:B1416"/>
    <mergeCell ref="C1416:I1416"/>
    <mergeCell ref="A1417:I1417"/>
    <mergeCell ref="C1418:I1418"/>
    <mergeCell ref="C1412:I1412"/>
    <mergeCell ref="A1413:C1413"/>
    <mergeCell ref="F1413:I1413"/>
    <mergeCell ref="A1415:I1415"/>
    <mergeCell ref="C1408:I1408"/>
    <mergeCell ref="C1409:I1409"/>
    <mergeCell ref="C1410:I1410"/>
    <mergeCell ref="C1411:I1411"/>
    <mergeCell ref="C1404:I1404"/>
    <mergeCell ref="C1405:I1405"/>
    <mergeCell ref="C1406:I1406"/>
    <mergeCell ref="C1407:I1407"/>
    <mergeCell ref="A1401:I1401"/>
    <mergeCell ref="A1402:B1402"/>
    <mergeCell ref="C1402:I1402"/>
    <mergeCell ref="A1403:I1403"/>
    <mergeCell ref="C1397:I1397"/>
    <mergeCell ref="C1398:I1398"/>
    <mergeCell ref="A1399:C1399"/>
    <mergeCell ref="F1399:I1399"/>
    <mergeCell ref="C1393:I1393"/>
    <mergeCell ref="C1394:I1394"/>
    <mergeCell ref="C1395:I1395"/>
    <mergeCell ref="C1396:I1396"/>
    <mergeCell ref="A1389:I1389"/>
    <mergeCell ref="C1390:I1390"/>
    <mergeCell ref="C1391:I1391"/>
    <mergeCell ref="C1392:I1392"/>
    <mergeCell ref="A1386:C1386"/>
    <mergeCell ref="F1386:I1386"/>
    <mergeCell ref="A1387:I1387"/>
    <mergeCell ref="A1388:B1388"/>
    <mergeCell ref="C1388:I1388"/>
    <mergeCell ref="C1382:I1382"/>
    <mergeCell ref="C1383:I1383"/>
    <mergeCell ref="C1384:I1384"/>
    <mergeCell ref="C1385:I1385"/>
    <mergeCell ref="A1378:I1378"/>
    <mergeCell ref="C1379:I1379"/>
    <mergeCell ref="C1380:I1380"/>
    <mergeCell ref="C1381:I1381"/>
    <mergeCell ref="A1374:C1374"/>
    <mergeCell ref="F1374:I1374"/>
    <mergeCell ref="A1376:I1376"/>
    <mergeCell ref="A1377:B1377"/>
    <mergeCell ref="C1377:I1377"/>
    <mergeCell ref="C1370:I1370"/>
    <mergeCell ref="C1371:I1371"/>
    <mergeCell ref="C1372:I1372"/>
    <mergeCell ref="C1373:I1373"/>
    <mergeCell ref="A1366:I1366"/>
    <mergeCell ref="C1367:I1367"/>
    <mergeCell ref="C1368:I1368"/>
    <mergeCell ref="C1369:I1369"/>
    <mergeCell ref="A1362:C1362"/>
    <mergeCell ref="F1362:I1362"/>
    <mergeCell ref="A1364:I1364"/>
    <mergeCell ref="A1365:B1365"/>
    <mergeCell ref="C1365:I1365"/>
    <mergeCell ref="C1358:I1358"/>
    <mergeCell ref="C1359:I1359"/>
    <mergeCell ref="C1360:I1360"/>
    <mergeCell ref="C1361:I1361"/>
    <mergeCell ref="A1354:I1354"/>
    <mergeCell ref="C1355:I1355"/>
    <mergeCell ref="C1356:I1356"/>
    <mergeCell ref="C1357:I1357"/>
    <mergeCell ref="A1350:C1350"/>
    <mergeCell ref="F1350:I1350"/>
    <mergeCell ref="A1352:I1352"/>
    <mergeCell ref="A1353:B1353"/>
    <mergeCell ref="C1353:I1353"/>
    <mergeCell ref="C1346:I1346"/>
    <mergeCell ref="C1347:I1347"/>
    <mergeCell ref="C1348:I1348"/>
    <mergeCell ref="C1349:I1349"/>
    <mergeCell ref="C1342:I1342"/>
    <mergeCell ref="C1343:I1343"/>
    <mergeCell ref="C1344:I1344"/>
    <mergeCell ref="C1345:I1345"/>
    <mergeCell ref="A1339:B1339"/>
    <mergeCell ref="C1339:I1339"/>
    <mergeCell ref="A1340:I1340"/>
    <mergeCell ref="C1341:I1341"/>
    <mergeCell ref="C1335:I1335"/>
    <mergeCell ref="A1336:C1336"/>
    <mergeCell ref="F1336:I1336"/>
    <mergeCell ref="A1338:I1338"/>
    <mergeCell ref="C1331:I1331"/>
    <mergeCell ref="C1332:I1332"/>
    <mergeCell ref="C1333:I1333"/>
    <mergeCell ref="C1334:I1334"/>
    <mergeCell ref="C1327:I1327"/>
    <mergeCell ref="C1328:I1328"/>
    <mergeCell ref="C1329:I1329"/>
    <mergeCell ref="C1330:I1330"/>
    <mergeCell ref="A1324:I1324"/>
    <mergeCell ref="A1325:B1325"/>
    <mergeCell ref="C1325:I1325"/>
    <mergeCell ref="A1326:I1326"/>
    <mergeCell ref="C1320:I1320"/>
    <mergeCell ref="C1321:I1321"/>
    <mergeCell ref="C1322:I1322"/>
    <mergeCell ref="A1323:C1323"/>
    <mergeCell ref="F1323:I1323"/>
    <mergeCell ref="C1316:I1316"/>
    <mergeCell ref="C1317:I1317"/>
    <mergeCell ref="C1318:I1318"/>
    <mergeCell ref="C1319:I1319"/>
    <mergeCell ref="A1313:I1313"/>
    <mergeCell ref="A1314:B1314"/>
    <mergeCell ref="C1314:I1314"/>
    <mergeCell ref="A1315:I1315"/>
    <mergeCell ref="C1308:I1308"/>
    <mergeCell ref="C1309:I1309"/>
    <mergeCell ref="C1310:I1310"/>
    <mergeCell ref="A1311:C1311"/>
    <mergeCell ref="F1311:I1311"/>
    <mergeCell ref="C1304:I1304"/>
    <mergeCell ref="C1305:I1305"/>
    <mergeCell ref="C1306:I1306"/>
    <mergeCell ref="C1307:I1307"/>
    <mergeCell ref="A1301:I1301"/>
    <mergeCell ref="A1302:B1302"/>
    <mergeCell ref="C1302:I1302"/>
    <mergeCell ref="A1303:I1303"/>
    <mergeCell ref="C1297:I1297"/>
    <mergeCell ref="C1298:I1298"/>
    <mergeCell ref="A1299:C1299"/>
    <mergeCell ref="F1299:I1299"/>
    <mergeCell ref="C1293:I1293"/>
    <mergeCell ref="C1294:I1294"/>
    <mergeCell ref="C1295:I1295"/>
    <mergeCell ref="C1296:I1296"/>
    <mergeCell ref="A1290:B1290"/>
    <mergeCell ref="C1290:I1290"/>
    <mergeCell ref="A1291:I1291"/>
    <mergeCell ref="C1292:I1292"/>
    <mergeCell ref="C1286:I1286"/>
    <mergeCell ref="A1287:C1287"/>
    <mergeCell ref="F1287:I1287"/>
    <mergeCell ref="A1289:I1289"/>
    <mergeCell ref="C1282:I1282"/>
    <mergeCell ref="C1283:I1283"/>
    <mergeCell ref="C1284:I1284"/>
    <mergeCell ref="C1285:I1285"/>
    <mergeCell ref="C1278:I1278"/>
    <mergeCell ref="C1279:I1279"/>
    <mergeCell ref="C1280:I1280"/>
    <mergeCell ref="C1281:I1281"/>
    <mergeCell ref="A1275:I1275"/>
    <mergeCell ref="A1276:B1276"/>
    <mergeCell ref="C1276:I1276"/>
    <mergeCell ref="A1277:I1277"/>
    <mergeCell ref="C1271:I1271"/>
    <mergeCell ref="C1272:I1272"/>
    <mergeCell ref="A1273:C1273"/>
    <mergeCell ref="F1273:I1273"/>
    <mergeCell ref="C1267:I1267"/>
    <mergeCell ref="C1268:I1268"/>
    <mergeCell ref="C1269:I1269"/>
    <mergeCell ref="C1270:I1270"/>
    <mergeCell ref="A1263:I1263"/>
    <mergeCell ref="C1264:I1264"/>
    <mergeCell ref="C1265:I1265"/>
    <mergeCell ref="C1266:I1266"/>
    <mergeCell ref="A1260:C1260"/>
    <mergeCell ref="F1260:I1260"/>
    <mergeCell ref="A1261:I1261"/>
    <mergeCell ref="A1262:B1262"/>
    <mergeCell ref="C1262:I1262"/>
    <mergeCell ref="C1256:I1256"/>
    <mergeCell ref="C1257:I1257"/>
    <mergeCell ref="C1258:I1258"/>
    <mergeCell ref="C1259:I1259"/>
    <mergeCell ref="A1252:I1252"/>
    <mergeCell ref="C1253:I1253"/>
    <mergeCell ref="C1254:I1254"/>
    <mergeCell ref="C1255:I1255"/>
    <mergeCell ref="A1248:C1248"/>
    <mergeCell ref="F1248:I1248"/>
    <mergeCell ref="A1250:I1250"/>
    <mergeCell ref="A1251:B1251"/>
    <mergeCell ref="C1251:I1251"/>
    <mergeCell ref="C1244:I1244"/>
    <mergeCell ref="C1245:I1245"/>
    <mergeCell ref="C1246:I1246"/>
    <mergeCell ref="C1247:I1247"/>
    <mergeCell ref="A1240:I1240"/>
    <mergeCell ref="C1241:I1241"/>
    <mergeCell ref="C1242:I1242"/>
    <mergeCell ref="C1243:I1243"/>
    <mergeCell ref="A1236:C1236"/>
    <mergeCell ref="F1236:I1236"/>
    <mergeCell ref="A1238:I1238"/>
    <mergeCell ref="A1239:B1239"/>
    <mergeCell ref="C1239:I1239"/>
    <mergeCell ref="C1232:I1232"/>
    <mergeCell ref="C1233:I1233"/>
    <mergeCell ref="C1234:I1234"/>
    <mergeCell ref="C1235:I1235"/>
    <mergeCell ref="A1228:I1228"/>
    <mergeCell ref="C1229:I1229"/>
    <mergeCell ref="C1230:I1230"/>
    <mergeCell ref="C1231:I1231"/>
    <mergeCell ref="A1224:C1224"/>
    <mergeCell ref="F1224:I1224"/>
    <mergeCell ref="A1226:I1226"/>
    <mergeCell ref="A1227:B1227"/>
    <mergeCell ref="C1227:I1227"/>
    <mergeCell ref="C1220:I1220"/>
    <mergeCell ref="C1221:I1221"/>
    <mergeCell ref="C1222:I1222"/>
    <mergeCell ref="C1223:I1223"/>
    <mergeCell ref="C1216:I1216"/>
    <mergeCell ref="C1217:I1217"/>
    <mergeCell ref="C1218:I1218"/>
    <mergeCell ref="C1219:I1219"/>
    <mergeCell ref="A1213:B1213"/>
    <mergeCell ref="C1213:I1213"/>
    <mergeCell ref="A1214:I1214"/>
    <mergeCell ref="C1215:I1215"/>
    <mergeCell ref="C1209:I1209"/>
    <mergeCell ref="A1210:C1210"/>
    <mergeCell ref="F1210:I1210"/>
    <mergeCell ref="A1212:I1212"/>
    <mergeCell ref="C1205:I1205"/>
    <mergeCell ref="C1206:I1206"/>
    <mergeCell ref="C1207:I1207"/>
    <mergeCell ref="C1208:I1208"/>
    <mergeCell ref="C1201:I1201"/>
    <mergeCell ref="C1202:I1202"/>
    <mergeCell ref="C1203:I1203"/>
    <mergeCell ref="C1204:I1204"/>
    <mergeCell ref="A1198:I1198"/>
    <mergeCell ref="A1199:B1199"/>
    <mergeCell ref="C1199:I1199"/>
    <mergeCell ref="A1200:I1200"/>
    <mergeCell ref="C1194:I1194"/>
    <mergeCell ref="C1195:I1195"/>
    <mergeCell ref="C1196:I1196"/>
    <mergeCell ref="A1197:C1197"/>
    <mergeCell ref="F1197:I1197"/>
    <mergeCell ref="C1190:I1190"/>
    <mergeCell ref="C1191:I1191"/>
    <mergeCell ref="C1192:I1192"/>
    <mergeCell ref="C1193:I1193"/>
    <mergeCell ref="A1187:I1187"/>
    <mergeCell ref="A1188:B1188"/>
    <mergeCell ref="C1188:I1188"/>
    <mergeCell ref="A1189:I1189"/>
    <mergeCell ref="C1182:I1182"/>
    <mergeCell ref="C1183:I1183"/>
    <mergeCell ref="C1184:I1184"/>
    <mergeCell ref="A1185:C1185"/>
    <mergeCell ref="F1185:I1185"/>
    <mergeCell ref="C1178:I1178"/>
    <mergeCell ref="C1179:I1179"/>
    <mergeCell ref="C1180:I1180"/>
    <mergeCell ref="C1181:I1181"/>
    <mergeCell ref="A1175:I1175"/>
    <mergeCell ref="A1176:B1176"/>
    <mergeCell ref="C1176:I1176"/>
    <mergeCell ref="A1177:I1177"/>
    <mergeCell ref="C1171:I1171"/>
    <mergeCell ref="C1172:I1172"/>
    <mergeCell ref="A1173:C1173"/>
    <mergeCell ref="F1173:I1173"/>
    <mergeCell ref="C1167:I1167"/>
    <mergeCell ref="C1168:I1168"/>
    <mergeCell ref="C1169:I1169"/>
    <mergeCell ref="C1170:I1170"/>
    <mergeCell ref="A1164:B1164"/>
    <mergeCell ref="C1164:I1164"/>
    <mergeCell ref="A1165:I1165"/>
    <mergeCell ref="C1166:I1166"/>
    <mergeCell ref="C1160:I1160"/>
    <mergeCell ref="A1161:C1161"/>
    <mergeCell ref="F1161:I1161"/>
    <mergeCell ref="A1163:I1163"/>
    <mergeCell ref="C1156:I1156"/>
    <mergeCell ref="C1157:I1157"/>
    <mergeCell ref="C1158:I1158"/>
    <mergeCell ref="C1159:I1159"/>
    <mergeCell ref="C1152:I1152"/>
    <mergeCell ref="C1153:I1153"/>
    <mergeCell ref="C1154:I1154"/>
    <mergeCell ref="C1155:I1155"/>
    <mergeCell ref="A1149:I1149"/>
    <mergeCell ref="A1150:B1150"/>
    <mergeCell ref="C1150:I1150"/>
    <mergeCell ref="A1151:I1151"/>
    <mergeCell ref="C1145:I1145"/>
    <mergeCell ref="C1146:I1146"/>
    <mergeCell ref="A1147:C1147"/>
    <mergeCell ref="F1147:I1147"/>
    <mergeCell ref="C1141:I1141"/>
    <mergeCell ref="C1142:I1142"/>
    <mergeCell ref="C1143:I1143"/>
    <mergeCell ref="C1144:I1144"/>
    <mergeCell ref="A1137:I1137"/>
    <mergeCell ref="C1138:I1138"/>
    <mergeCell ref="C1139:I1139"/>
    <mergeCell ref="C1140:I1140"/>
    <mergeCell ref="A1134:C1134"/>
    <mergeCell ref="F1134:I1134"/>
    <mergeCell ref="A1135:I1135"/>
    <mergeCell ref="A1136:B1136"/>
    <mergeCell ref="C1136:I1136"/>
    <mergeCell ref="C1130:I1130"/>
    <mergeCell ref="C1131:I1131"/>
    <mergeCell ref="C1132:I1132"/>
    <mergeCell ref="C1133:I1133"/>
    <mergeCell ref="A1126:I1126"/>
    <mergeCell ref="C1127:I1127"/>
    <mergeCell ref="C1128:I1128"/>
    <mergeCell ref="C1129:I1129"/>
    <mergeCell ref="A1122:C1122"/>
    <mergeCell ref="F1122:I1122"/>
    <mergeCell ref="A1124:I1124"/>
    <mergeCell ref="A1125:B1125"/>
    <mergeCell ref="C1125:I1125"/>
    <mergeCell ref="C1118:I1118"/>
    <mergeCell ref="C1119:I1119"/>
    <mergeCell ref="C1120:I1120"/>
    <mergeCell ref="C1121:I1121"/>
    <mergeCell ref="A1114:I1114"/>
    <mergeCell ref="C1115:I1115"/>
    <mergeCell ref="C1116:I1116"/>
    <mergeCell ref="C1117:I1117"/>
    <mergeCell ref="A1110:C1110"/>
    <mergeCell ref="F1110:I1110"/>
    <mergeCell ref="A1112:I1112"/>
    <mergeCell ref="A1113:B1113"/>
    <mergeCell ref="C1113:I1113"/>
    <mergeCell ref="C1106:I1106"/>
    <mergeCell ref="C1107:I1107"/>
    <mergeCell ref="C1108:I1108"/>
    <mergeCell ref="C1109:I1109"/>
    <mergeCell ref="A1102:I1102"/>
    <mergeCell ref="C1103:I1103"/>
    <mergeCell ref="C1104:I1104"/>
    <mergeCell ref="C1105:I1105"/>
    <mergeCell ref="A1098:C1098"/>
    <mergeCell ref="F1098:I1098"/>
    <mergeCell ref="A1100:I1100"/>
    <mergeCell ref="A1101:B1101"/>
    <mergeCell ref="C1101:I1101"/>
    <mergeCell ref="C1094:I1094"/>
    <mergeCell ref="C1095:I1095"/>
    <mergeCell ref="C1096:I1096"/>
    <mergeCell ref="C1097:I1097"/>
    <mergeCell ref="C1090:I1090"/>
    <mergeCell ref="C1091:I1091"/>
    <mergeCell ref="C1092:I1092"/>
    <mergeCell ref="C1093:I1093"/>
    <mergeCell ref="A1087:B1087"/>
    <mergeCell ref="C1087:I1087"/>
    <mergeCell ref="A1088:I1088"/>
    <mergeCell ref="C1089:I1089"/>
    <mergeCell ref="C1083:I1083"/>
    <mergeCell ref="A1084:C1084"/>
    <mergeCell ref="F1084:I1084"/>
    <mergeCell ref="A1086:I1086"/>
    <mergeCell ref="C1079:I1079"/>
    <mergeCell ref="C1080:I1080"/>
    <mergeCell ref="C1081:I1081"/>
    <mergeCell ref="C1082:I1082"/>
    <mergeCell ref="C1075:I1075"/>
    <mergeCell ref="C1076:I1076"/>
    <mergeCell ref="C1077:I1077"/>
    <mergeCell ref="C1078:I1078"/>
    <mergeCell ref="A1072:I1072"/>
    <mergeCell ref="A1073:B1073"/>
    <mergeCell ref="C1073:I1073"/>
    <mergeCell ref="A1074:I1074"/>
    <mergeCell ref="C1068:I1068"/>
    <mergeCell ref="C1069:I1069"/>
    <mergeCell ref="C1070:I1070"/>
    <mergeCell ref="A1071:C1071"/>
    <mergeCell ref="F1071:I1071"/>
    <mergeCell ref="C1064:I1064"/>
    <mergeCell ref="C1065:I1065"/>
    <mergeCell ref="C1066:I1066"/>
    <mergeCell ref="C1067:I1067"/>
    <mergeCell ref="A1061:I1061"/>
    <mergeCell ref="A1062:B1062"/>
    <mergeCell ref="C1062:I1062"/>
    <mergeCell ref="A1063:I1063"/>
    <mergeCell ref="C1056:I1056"/>
    <mergeCell ref="C1057:I1057"/>
    <mergeCell ref="C1058:I1058"/>
    <mergeCell ref="A1059:C1059"/>
    <mergeCell ref="F1059:I1059"/>
    <mergeCell ref="C1052:I1052"/>
    <mergeCell ref="C1053:I1053"/>
    <mergeCell ref="C1054:I1054"/>
    <mergeCell ref="C1055:I1055"/>
    <mergeCell ref="A1049:I1049"/>
    <mergeCell ref="A1050:B1050"/>
    <mergeCell ref="C1050:I1050"/>
    <mergeCell ref="A1051:I1051"/>
    <mergeCell ref="C1045:I1045"/>
    <mergeCell ref="C1046:I1046"/>
    <mergeCell ref="A1047:C1047"/>
    <mergeCell ref="F1047:I1047"/>
    <mergeCell ref="C1041:I1041"/>
    <mergeCell ref="C1042:I1042"/>
    <mergeCell ref="C1043:I1043"/>
    <mergeCell ref="C1044:I1044"/>
    <mergeCell ref="A1038:B1038"/>
    <mergeCell ref="C1038:I1038"/>
    <mergeCell ref="A1039:I1039"/>
    <mergeCell ref="C1040:I1040"/>
    <mergeCell ref="C1034:I1034"/>
    <mergeCell ref="A1035:C1035"/>
    <mergeCell ref="F1035:I1035"/>
    <mergeCell ref="A1037:I1037"/>
    <mergeCell ref="C1030:I1030"/>
    <mergeCell ref="C1031:I1031"/>
    <mergeCell ref="C1032:I1032"/>
    <mergeCell ref="C1033:I1033"/>
    <mergeCell ref="C1026:I1026"/>
    <mergeCell ref="C1027:I1027"/>
    <mergeCell ref="C1028:I1028"/>
    <mergeCell ref="C1029:I1029"/>
    <mergeCell ref="A1023:I1023"/>
    <mergeCell ref="A1024:B1024"/>
    <mergeCell ref="C1024:I1024"/>
    <mergeCell ref="A1025:I1025"/>
    <mergeCell ref="C1019:I1019"/>
    <mergeCell ref="C1020:I1020"/>
    <mergeCell ref="A1021:C1021"/>
    <mergeCell ref="F1021:I1021"/>
    <mergeCell ref="C1015:I1015"/>
    <mergeCell ref="C1016:I1016"/>
    <mergeCell ref="C1017:I1017"/>
    <mergeCell ref="C1018:I1018"/>
    <mergeCell ref="A1011:I1011"/>
    <mergeCell ref="C1012:I1012"/>
    <mergeCell ref="C1013:I1013"/>
    <mergeCell ref="C1014:I1014"/>
    <mergeCell ref="A1008:C1008"/>
    <mergeCell ref="F1008:I1008"/>
    <mergeCell ref="A1009:I1009"/>
    <mergeCell ref="A1010:B1010"/>
    <mergeCell ref="C1010:I1010"/>
    <mergeCell ref="C1004:I1004"/>
    <mergeCell ref="C1005:I1005"/>
    <mergeCell ref="C1006:I1006"/>
    <mergeCell ref="C1007:I1007"/>
    <mergeCell ref="A1000:I1000"/>
    <mergeCell ref="C1001:I1001"/>
    <mergeCell ref="C1002:I1002"/>
    <mergeCell ref="C1003:I1003"/>
    <mergeCell ref="A996:C996"/>
    <mergeCell ref="F996:I996"/>
    <mergeCell ref="A998:I998"/>
    <mergeCell ref="A999:B999"/>
    <mergeCell ref="C999:I999"/>
    <mergeCell ref="C992:I992"/>
    <mergeCell ref="C993:I993"/>
    <mergeCell ref="C994:I994"/>
    <mergeCell ref="C995:I995"/>
    <mergeCell ref="A988:I988"/>
    <mergeCell ref="C989:I989"/>
    <mergeCell ref="C990:I990"/>
    <mergeCell ref="C991:I991"/>
    <mergeCell ref="A984:C984"/>
    <mergeCell ref="F984:I984"/>
    <mergeCell ref="A986:I986"/>
    <mergeCell ref="A987:B987"/>
    <mergeCell ref="C987:I987"/>
    <mergeCell ref="C980:I980"/>
    <mergeCell ref="C981:I981"/>
    <mergeCell ref="C982:I982"/>
    <mergeCell ref="C983:I983"/>
    <mergeCell ref="A976:I976"/>
    <mergeCell ref="C977:I977"/>
    <mergeCell ref="C978:I978"/>
    <mergeCell ref="C979:I979"/>
    <mergeCell ref="A972:C972"/>
    <mergeCell ref="F972:I972"/>
    <mergeCell ref="A974:I974"/>
    <mergeCell ref="A975:B975"/>
    <mergeCell ref="C975:I975"/>
    <mergeCell ref="C968:I968"/>
    <mergeCell ref="C969:I969"/>
    <mergeCell ref="C970:I970"/>
    <mergeCell ref="C971:I971"/>
    <mergeCell ref="C964:I964"/>
    <mergeCell ref="C965:I965"/>
    <mergeCell ref="C966:I966"/>
    <mergeCell ref="C967:I967"/>
    <mergeCell ref="A961:B961"/>
    <mergeCell ref="C961:I961"/>
    <mergeCell ref="A962:I962"/>
    <mergeCell ref="C963:I963"/>
    <mergeCell ref="C957:I957"/>
    <mergeCell ref="A958:C958"/>
    <mergeCell ref="F958:I958"/>
    <mergeCell ref="A960:I960"/>
    <mergeCell ref="C953:I953"/>
    <mergeCell ref="C954:I954"/>
    <mergeCell ref="C955:I955"/>
    <mergeCell ref="C956:I956"/>
    <mergeCell ref="C949:I949"/>
    <mergeCell ref="C950:I950"/>
    <mergeCell ref="C951:I951"/>
    <mergeCell ref="C952:I952"/>
    <mergeCell ref="A946:I946"/>
    <mergeCell ref="A947:B947"/>
    <mergeCell ref="C947:I947"/>
    <mergeCell ref="A948:I948"/>
    <mergeCell ref="C942:I942"/>
    <mergeCell ref="C943:I943"/>
    <mergeCell ref="C944:I944"/>
    <mergeCell ref="A945:C945"/>
    <mergeCell ref="F945:I945"/>
    <mergeCell ref="C938:I938"/>
    <mergeCell ref="C939:I939"/>
    <mergeCell ref="C940:I940"/>
    <mergeCell ref="C941:I941"/>
    <mergeCell ref="A935:I935"/>
    <mergeCell ref="A936:B936"/>
    <mergeCell ref="C936:I936"/>
    <mergeCell ref="A937:I937"/>
    <mergeCell ref="C930:I930"/>
    <mergeCell ref="C931:I931"/>
    <mergeCell ref="C932:I932"/>
    <mergeCell ref="A933:C933"/>
    <mergeCell ref="F933:I933"/>
    <mergeCell ref="C926:I926"/>
    <mergeCell ref="C927:I927"/>
    <mergeCell ref="C928:I928"/>
    <mergeCell ref="C929:I929"/>
    <mergeCell ref="A923:I923"/>
    <mergeCell ref="A924:B924"/>
    <mergeCell ref="C924:I924"/>
    <mergeCell ref="A925:I925"/>
    <mergeCell ref="C919:I919"/>
    <mergeCell ref="C920:I920"/>
    <mergeCell ref="A921:C921"/>
    <mergeCell ref="F921:I921"/>
    <mergeCell ref="C915:I915"/>
    <mergeCell ref="C916:I916"/>
    <mergeCell ref="C917:I917"/>
    <mergeCell ref="C918:I918"/>
    <mergeCell ref="A912:B912"/>
    <mergeCell ref="C912:I912"/>
    <mergeCell ref="A913:I913"/>
    <mergeCell ref="C914:I914"/>
    <mergeCell ref="C908:I908"/>
    <mergeCell ref="A909:C909"/>
    <mergeCell ref="F909:I909"/>
    <mergeCell ref="A911:I911"/>
    <mergeCell ref="C904:I904"/>
    <mergeCell ref="C905:I905"/>
    <mergeCell ref="C906:I906"/>
    <mergeCell ref="C907:I907"/>
    <mergeCell ref="C900:I900"/>
    <mergeCell ref="C901:I901"/>
    <mergeCell ref="C902:I902"/>
    <mergeCell ref="C903:I903"/>
    <mergeCell ref="A897:I897"/>
    <mergeCell ref="A898:B898"/>
    <mergeCell ref="C898:I898"/>
    <mergeCell ref="A899:I899"/>
    <mergeCell ref="C893:I893"/>
    <mergeCell ref="C894:I894"/>
    <mergeCell ref="A895:C895"/>
    <mergeCell ref="F895:I895"/>
    <mergeCell ref="C889:I889"/>
    <mergeCell ref="C890:I890"/>
    <mergeCell ref="C891:I891"/>
    <mergeCell ref="C892:I892"/>
    <mergeCell ref="A885:I885"/>
    <mergeCell ref="C886:I886"/>
    <mergeCell ref="C887:I887"/>
    <mergeCell ref="C888:I888"/>
    <mergeCell ref="A882:C882"/>
    <mergeCell ref="F882:I882"/>
    <mergeCell ref="A883:I883"/>
    <mergeCell ref="A884:B884"/>
    <mergeCell ref="C884:I884"/>
    <mergeCell ref="C878:I878"/>
    <mergeCell ref="C879:I879"/>
    <mergeCell ref="C880:I880"/>
    <mergeCell ref="C881:I881"/>
    <mergeCell ref="A874:I874"/>
    <mergeCell ref="C875:I875"/>
    <mergeCell ref="C876:I876"/>
    <mergeCell ref="C877:I877"/>
    <mergeCell ref="A870:C870"/>
    <mergeCell ref="F870:I870"/>
    <mergeCell ref="A872:I872"/>
    <mergeCell ref="A873:B873"/>
    <mergeCell ref="C873:I873"/>
    <mergeCell ref="C866:I866"/>
    <mergeCell ref="C867:I867"/>
    <mergeCell ref="C868:I868"/>
    <mergeCell ref="C869:I869"/>
    <mergeCell ref="A862:I862"/>
    <mergeCell ref="C863:I863"/>
    <mergeCell ref="C864:I864"/>
    <mergeCell ref="C865:I865"/>
    <mergeCell ref="A858:C858"/>
    <mergeCell ref="F858:I858"/>
    <mergeCell ref="A860:I860"/>
    <mergeCell ref="A861:B861"/>
    <mergeCell ref="C861:I861"/>
    <mergeCell ref="C854:I854"/>
    <mergeCell ref="C855:I855"/>
    <mergeCell ref="C856:I856"/>
    <mergeCell ref="C857:I857"/>
    <mergeCell ref="A850:I850"/>
    <mergeCell ref="C851:I851"/>
    <mergeCell ref="C852:I852"/>
    <mergeCell ref="C853:I853"/>
    <mergeCell ref="A846:C846"/>
    <mergeCell ref="F846:I846"/>
    <mergeCell ref="A848:I848"/>
    <mergeCell ref="A849:B849"/>
    <mergeCell ref="C849:I849"/>
    <mergeCell ref="C842:I842"/>
    <mergeCell ref="C843:I843"/>
    <mergeCell ref="C844:I844"/>
    <mergeCell ref="C845:I845"/>
    <mergeCell ref="C838:I838"/>
    <mergeCell ref="C839:I839"/>
    <mergeCell ref="C840:I840"/>
    <mergeCell ref="C841:I841"/>
    <mergeCell ref="A835:B835"/>
    <mergeCell ref="C835:I835"/>
    <mergeCell ref="A836:I836"/>
    <mergeCell ref="C837:I837"/>
    <mergeCell ref="C831:I831"/>
    <mergeCell ref="A832:C832"/>
    <mergeCell ref="F832:I832"/>
    <mergeCell ref="A834:I834"/>
    <mergeCell ref="C827:I827"/>
    <mergeCell ref="C828:I828"/>
    <mergeCell ref="C829:I829"/>
    <mergeCell ref="C830:I830"/>
    <mergeCell ref="C823:I823"/>
    <mergeCell ref="C824:I824"/>
    <mergeCell ref="C825:I825"/>
    <mergeCell ref="C826:I826"/>
    <mergeCell ref="A820:I820"/>
    <mergeCell ref="A821:B821"/>
    <mergeCell ref="C821:I821"/>
    <mergeCell ref="A822:I822"/>
    <mergeCell ref="C816:I816"/>
    <mergeCell ref="C817:I817"/>
    <mergeCell ref="C818:I818"/>
    <mergeCell ref="A819:C819"/>
    <mergeCell ref="F819:I819"/>
    <mergeCell ref="C812:I812"/>
    <mergeCell ref="C813:I813"/>
    <mergeCell ref="C814:I814"/>
    <mergeCell ref="C815:I815"/>
    <mergeCell ref="A809:I809"/>
    <mergeCell ref="A810:B810"/>
    <mergeCell ref="C810:I810"/>
    <mergeCell ref="A811:I811"/>
    <mergeCell ref="C804:I804"/>
    <mergeCell ref="C805:I805"/>
    <mergeCell ref="C806:I806"/>
    <mergeCell ref="A807:C807"/>
    <mergeCell ref="F807:I807"/>
    <mergeCell ref="C800:I800"/>
    <mergeCell ref="C801:I801"/>
    <mergeCell ref="C802:I802"/>
    <mergeCell ref="C803:I803"/>
    <mergeCell ref="A797:I797"/>
    <mergeCell ref="A798:B798"/>
    <mergeCell ref="C798:I798"/>
    <mergeCell ref="A799:I799"/>
    <mergeCell ref="C793:I793"/>
    <mergeCell ref="C794:I794"/>
    <mergeCell ref="A795:C795"/>
    <mergeCell ref="F795:I795"/>
    <mergeCell ref="C789:I789"/>
    <mergeCell ref="C790:I790"/>
    <mergeCell ref="C791:I791"/>
    <mergeCell ref="C792:I792"/>
    <mergeCell ref="A786:B786"/>
    <mergeCell ref="C786:I786"/>
    <mergeCell ref="A787:I787"/>
    <mergeCell ref="C788:I788"/>
    <mergeCell ref="C782:I782"/>
    <mergeCell ref="A783:C783"/>
    <mergeCell ref="F783:I783"/>
    <mergeCell ref="A785:I785"/>
    <mergeCell ref="C778:I778"/>
    <mergeCell ref="C779:I779"/>
    <mergeCell ref="C780:I780"/>
    <mergeCell ref="C781:I781"/>
    <mergeCell ref="C774:I774"/>
    <mergeCell ref="C775:I775"/>
    <mergeCell ref="C776:I776"/>
    <mergeCell ref="C777:I777"/>
    <mergeCell ref="A771:I771"/>
    <mergeCell ref="A772:B772"/>
    <mergeCell ref="C772:I772"/>
    <mergeCell ref="A773:I773"/>
    <mergeCell ref="C767:I767"/>
    <mergeCell ref="C768:I768"/>
    <mergeCell ref="A769:C769"/>
    <mergeCell ref="F769:I769"/>
    <mergeCell ref="C763:I763"/>
    <mergeCell ref="C764:I764"/>
    <mergeCell ref="C765:I765"/>
    <mergeCell ref="C766:I766"/>
    <mergeCell ref="A759:I759"/>
    <mergeCell ref="C760:I760"/>
    <mergeCell ref="C761:I761"/>
    <mergeCell ref="C762:I762"/>
    <mergeCell ref="A756:C756"/>
    <mergeCell ref="F756:I756"/>
    <mergeCell ref="A757:I757"/>
    <mergeCell ref="A758:B758"/>
    <mergeCell ref="C758:I758"/>
    <mergeCell ref="C752:I752"/>
    <mergeCell ref="C753:I753"/>
    <mergeCell ref="C754:I754"/>
    <mergeCell ref="C755:I755"/>
    <mergeCell ref="A748:I748"/>
    <mergeCell ref="C749:I749"/>
    <mergeCell ref="C750:I750"/>
    <mergeCell ref="C751:I751"/>
    <mergeCell ref="A744:C744"/>
    <mergeCell ref="F744:I744"/>
    <mergeCell ref="A746:I746"/>
    <mergeCell ref="A747:B747"/>
    <mergeCell ref="C747:I747"/>
    <mergeCell ref="C740:I740"/>
    <mergeCell ref="C741:I741"/>
    <mergeCell ref="C742:I742"/>
    <mergeCell ref="C743:I743"/>
    <mergeCell ref="A736:I736"/>
    <mergeCell ref="C737:I737"/>
    <mergeCell ref="C738:I738"/>
    <mergeCell ref="C739:I739"/>
    <mergeCell ref="A732:C732"/>
    <mergeCell ref="F732:I732"/>
    <mergeCell ref="A734:I734"/>
    <mergeCell ref="A735:B735"/>
    <mergeCell ref="C735:I735"/>
    <mergeCell ref="C728:I728"/>
    <mergeCell ref="C729:I729"/>
    <mergeCell ref="C730:I730"/>
    <mergeCell ref="C731:I731"/>
    <mergeCell ref="A724:I724"/>
    <mergeCell ref="C725:I725"/>
    <mergeCell ref="C726:I726"/>
    <mergeCell ref="C727:I727"/>
    <mergeCell ref="A720:C720"/>
    <mergeCell ref="F720:I720"/>
    <mergeCell ref="A722:I722"/>
    <mergeCell ref="A723:B723"/>
    <mergeCell ref="C723:I723"/>
    <mergeCell ref="C716:I716"/>
    <mergeCell ref="C717:I717"/>
    <mergeCell ref="C718:I718"/>
    <mergeCell ref="C719:I719"/>
    <mergeCell ref="C712:I712"/>
    <mergeCell ref="C713:I713"/>
    <mergeCell ref="C714:I714"/>
    <mergeCell ref="C715:I715"/>
    <mergeCell ref="A709:B709"/>
    <mergeCell ref="C709:I709"/>
    <mergeCell ref="A710:I710"/>
    <mergeCell ref="C711:I711"/>
    <mergeCell ref="C705:I705"/>
    <mergeCell ref="A706:C706"/>
    <mergeCell ref="F706:I706"/>
    <mergeCell ref="A708:I708"/>
    <mergeCell ref="C701:I701"/>
    <mergeCell ref="C702:I702"/>
    <mergeCell ref="C703:I703"/>
    <mergeCell ref="C704:I704"/>
    <mergeCell ref="C697:I697"/>
    <mergeCell ref="C698:I698"/>
    <mergeCell ref="C699:I699"/>
    <mergeCell ref="C700:I700"/>
    <mergeCell ref="A694:I694"/>
    <mergeCell ref="A695:B695"/>
    <mergeCell ref="C695:I695"/>
    <mergeCell ref="A696:I696"/>
    <mergeCell ref="C690:I690"/>
    <mergeCell ref="C691:I691"/>
    <mergeCell ref="C692:I692"/>
    <mergeCell ref="A693:C693"/>
    <mergeCell ref="F693:I693"/>
    <mergeCell ref="C686:I686"/>
    <mergeCell ref="C687:I687"/>
    <mergeCell ref="C688:I688"/>
    <mergeCell ref="C689:I689"/>
    <mergeCell ref="A683:I683"/>
    <mergeCell ref="A684:B684"/>
    <mergeCell ref="C684:I684"/>
    <mergeCell ref="A685:I685"/>
    <mergeCell ref="C678:I678"/>
    <mergeCell ref="C679:I679"/>
    <mergeCell ref="C680:I680"/>
    <mergeCell ref="A681:C681"/>
    <mergeCell ref="F681:I681"/>
    <mergeCell ref="C674:I674"/>
    <mergeCell ref="C675:I675"/>
    <mergeCell ref="C676:I676"/>
    <mergeCell ref="C677:I677"/>
    <mergeCell ref="A671:I671"/>
    <mergeCell ref="A672:B672"/>
    <mergeCell ref="C672:I672"/>
    <mergeCell ref="A673:I673"/>
    <mergeCell ref="C667:I667"/>
    <mergeCell ref="C668:I668"/>
    <mergeCell ref="A669:C669"/>
    <mergeCell ref="F669:I669"/>
    <mergeCell ref="C663:I663"/>
    <mergeCell ref="C664:I664"/>
    <mergeCell ref="C665:I665"/>
    <mergeCell ref="C666:I666"/>
    <mergeCell ref="A660:B660"/>
    <mergeCell ref="C660:I660"/>
    <mergeCell ref="A661:I661"/>
    <mergeCell ref="C662:I662"/>
    <mergeCell ref="C656:I656"/>
    <mergeCell ref="A657:C657"/>
    <mergeCell ref="F657:I657"/>
    <mergeCell ref="A659:I659"/>
    <mergeCell ref="C652:I652"/>
    <mergeCell ref="C653:I653"/>
    <mergeCell ref="C654:I654"/>
    <mergeCell ref="C655:I655"/>
    <mergeCell ref="C648:I648"/>
    <mergeCell ref="C649:I649"/>
    <mergeCell ref="C650:I650"/>
    <mergeCell ref="C651:I651"/>
    <mergeCell ref="A645:I645"/>
    <mergeCell ref="A646:B646"/>
    <mergeCell ref="C646:I646"/>
    <mergeCell ref="A647:I647"/>
    <mergeCell ref="C641:I641"/>
    <mergeCell ref="C642:I642"/>
    <mergeCell ref="A643:C643"/>
    <mergeCell ref="F643:I643"/>
    <mergeCell ref="C637:I637"/>
    <mergeCell ref="C638:I638"/>
    <mergeCell ref="C639:I639"/>
    <mergeCell ref="C640:I640"/>
    <mergeCell ref="A633:I633"/>
    <mergeCell ref="C634:I634"/>
    <mergeCell ref="C635:I635"/>
    <mergeCell ref="C636:I636"/>
    <mergeCell ref="A630:C630"/>
    <mergeCell ref="F630:I630"/>
    <mergeCell ref="A631:I631"/>
    <mergeCell ref="A632:B632"/>
    <mergeCell ref="C632:I632"/>
    <mergeCell ref="C626:I626"/>
    <mergeCell ref="C627:I627"/>
    <mergeCell ref="C628:I628"/>
    <mergeCell ref="C629:I629"/>
    <mergeCell ref="A622:I622"/>
    <mergeCell ref="C623:I623"/>
    <mergeCell ref="C624:I624"/>
    <mergeCell ref="C625:I625"/>
    <mergeCell ref="A618:C618"/>
    <mergeCell ref="F618:I618"/>
    <mergeCell ref="A620:I620"/>
    <mergeCell ref="A621:B621"/>
    <mergeCell ref="C621:I621"/>
    <mergeCell ref="C614:I614"/>
    <mergeCell ref="C615:I615"/>
    <mergeCell ref="C616:I616"/>
    <mergeCell ref="C617:I617"/>
    <mergeCell ref="A610:I610"/>
    <mergeCell ref="C611:I611"/>
    <mergeCell ref="C612:I612"/>
    <mergeCell ref="C613:I613"/>
    <mergeCell ref="A606:C606"/>
    <mergeCell ref="F606:I606"/>
    <mergeCell ref="A608:I608"/>
    <mergeCell ref="A609:B609"/>
    <mergeCell ref="C609:I609"/>
    <mergeCell ref="C602:I602"/>
    <mergeCell ref="C603:I603"/>
    <mergeCell ref="C604:I604"/>
    <mergeCell ref="C605:I605"/>
    <mergeCell ref="A598:I598"/>
    <mergeCell ref="C599:I599"/>
    <mergeCell ref="C600:I600"/>
    <mergeCell ref="C601:I601"/>
    <mergeCell ref="A594:C594"/>
    <mergeCell ref="F594:I594"/>
    <mergeCell ref="A596:I596"/>
    <mergeCell ref="A597:B597"/>
    <mergeCell ref="C597:I597"/>
    <mergeCell ref="C590:I590"/>
    <mergeCell ref="C591:I591"/>
    <mergeCell ref="C592:I592"/>
    <mergeCell ref="C593:I593"/>
    <mergeCell ref="C586:I586"/>
    <mergeCell ref="C587:I587"/>
    <mergeCell ref="C588:I588"/>
    <mergeCell ref="C589:I589"/>
    <mergeCell ref="A583:B583"/>
    <mergeCell ref="C583:I583"/>
    <mergeCell ref="A584:I584"/>
    <mergeCell ref="C585:I585"/>
    <mergeCell ref="C579:I579"/>
    <mergeCell ref="A580:C580"/>
    <mergeCell ref="F580:I580"/>
    <mergeCell ref="A582:I582"/>
    <mergeCell ref="C575:I575"/>
    <mergeCell ref="C576:I576"/>
    <mergeCell ref="C577:I577"/>
    <mergeCell ref="C578:I578"/>
    <mergeCell ref="C571:I571"/>
    <mergeCell ref="C572:I572"/>
    <mergeCell ref="C573:I573"/>
    <mergeCell ref="C574:I574"/>
    <mergeCell ref="A568:I568"/>
    <mergeCell ref="A569:B569"/>
    <mergeCell ref="C569:I569"/>
    <mergeCell ref="A570:I570"/>
    <mergeCell ref="C564:I564"/>
    <mergeCell ref="C565:I565"/>
    <mergeCell ref="C566:I566"/>
    <mergeCell ref="A567:C567"/>
    <mergeCell ref="F567:I567"/>
    <mergeCell ref="C560:I560"/>
    <mergeCell ref="C561:I561"/>
    <mergeCell ref="C562:I562"/>
    <mergeCell ref="C563:I563"/>
    <mergeCell ref="A557:I557"/>
    <mergeCell ref="A558:B558"/>
    <mergeCell ref="C558:I558"/>
    <mergeCell ref="A559:I559"/>
    <mergeCell ref="C552:I552"/>
    <mergeCell ref="C553:I553"/>
    <mergeCell ref="C554:I554"/>
    <mergeCell ref="A555:C555"/>
    <mergeCell ref="F555:I555"/>
    <mergeCell ref="C548:I548"/>
    <mergeCell ref="C549:I549"/>
    <mergeCell ref="C550:I550"/>
    <mergeCell ref="C551:I551"/>
    <mergeCell ref="A545:I545"/>
    <mergeCell ref="A546:B546"/>
    <mergeCell ref="C546:I546"/>
    <mergeCell ref="A547:I547"/>
    <mergeCell ref="C541:I541"/>
    <mergeCell ref="C542:I542"/>
    <mergeCell ref="A543:C543"/>
    <mergeCell ref="F543:I543"/>
    <mergeCell ref="C537:I537"/>
    <mergeCell ref="C538:I538"/>
    <mergeCell ref="C539:I539"/>
    <mergeCell ref="C540:I540"/>
    <mergeCell ref="A534:B534"/>
    <mergeCell ref="C534:I534"/>
    <mergeCell ref="A535:I535"/>
    <mergeCell ref="C536:I536"/>
    <mergeCell ref="C530:I530"/>
    <mergeCell ref="A531:C531"/>
    <mergeCell ref="F531:I531"/>
    <mergeCell ref="A533:I533"/>
    <mergeCell ref="C526:I526"/>
    <mergeCell ref="C527:I527"/>
    <mergeCell ref="C528:I528"/>
    <mergeCell ref="C529:I529"/>
    <mergeCell ref="C522:I522"/>
    <mergeCell ref="C523:I523"/>
    <mergeCell ref="C524:I524"/>
    <mergeCell ref="C525:I525"/>
    <mergeCell ref="A519:I519"/>
    <mergeCell ref="A520:B520"/>
    <mergeCell ref="C520:I520"/>
    <mergeCell ref="A521:I521"/>
    <mergeCell ref="C515:I515"/>
    <mergeCell ref="C516:I516"/>
    <mergeCell ref="A517:C517"/>
    <mergeCell ref="F517:I517"/>
    <mergeCell ref="C511:I511"/>
    <mergeCell ref="C512:I512"/>
    <mergeCell ref="C513:I513"/>
    <mergeCell ref="C514:I514"/>
    <mergeCell ref="A507:I507"/>
    <mergeCell ref="C508:I508"/>
    <mergeCell ref="C509:I509"/>
    <mergeCell ref="C510:I510"/>
    <mergeCell ref="A504:C504"/>
    <mergeCell ref="F504:I504"/>
    <mergeCell ref="A505:I505"/>
    <mergeCell ref="A506:B506"/>
    <mergeCell ref="C506:I506"/>
    <mergeCell ref="C500:I500"/>
    <mergeCell ref="C501:I501"/>
    <mergeCell ref="C502:I502"/>
    <mergeCell ref="C503:I503"/>
    <mergeCell ref="A496:I496"/>
    <mergeCell ref="C497:I497"/>
    <mergeCell ref="C498:I498"/>
    <mergeCell ref="C499:I499"/>
    <mergeCell ref="A492:C492"/>
    <mergeCell ref="F492:I492"/>
    <mergeCell ref="A494:I494"/>
    <mergeCell ref="A495:B495"/>
    <mergeCell ref="C495:I495"/>
    <mergeCell ref="C488:I488"/>
    <mergeCell ref="C489:I489"/>
    <mergeCell ref="C490:I490"/>
    <mergeCell ref="C491:I491"/>
    <mergeCell ref="A484:I484"/>
    <mergeCell ref="C485:I485"/>
    <mergeCell ref="C486:I486"/>
    <mergeCell ref="C487:I487"/>
    <mergeCell ref="A480:C480"/>
    <mergeCell ref="F480:I480"/>
    <mergeCell ref="A482:I482"/>
    <mergeCell ref="A483:B483"/>
    <mergeCell ref="C483:I483"/>
    <mergeCell ref="C476:I476"/>
    <mergeCell ref="C477:I477"/>
    <mergeCell ref="C478:I478"/>
    <mergeCell ref="C479:I479"/>
    <mergeCell ref="A472:I472"/>
    <mergeCell ref="C473:I473"/>
    <mergeCell ref="C474:I474"/>
    <mergeCell ref="C475:I475"/>
    <mergeCell ref="A468:C468"/>
    <mergeCell ref="F468:I468"/>
    <mergeCell ref="A470:I470"/>
    <mergeCell ref="A471:B471"/>
    <mergeCell ref="C471:I471"/>
    <mergeCell ref="C464:I464"/>
    <mergeCell ref="C465:I465"/>
    <mergeCell ref="C466:I466"/>
    <mergeCell ref="C467:I467"/>
    <mergeCell ref="C460:I460"/>
    <mergeCell ref="C461:I461"/>
    <mergeCell ref="C462:I462"/>
    <mergeCell ref="C463:I463"/>
    <mergeCell ref="A457:B457"/>
    <mergeCell ref="C457:I457"/>
    <mergeCell ref="A458:I458"/>
    <mergeCell ref="C459:I459"/>
    <mergeCell ref="C453:I453"/>
    <mergeCell ref="A454:C454"/>
    <mergeCell ref="F454:I454"/>
    <mergeCell ref="A456:I456"/>
    <mergeCell ref="C449:I449"/>
    <mergeCell ref="C450:I450"/>
    <mergeCell ref="C451:I451"/>
    <mergeCell ref="C452:I452"/>
    <mergeCell ref="C445:I445"/>
    <mergeCell ref="C446:I446"/>
    <mergeCell ref="C447:I447"/>
    <mergeCell ref="C448:I448"/>
    <mergeCell ref="A442:I442"/>
    <mergeCell ref="A443:B443"/>
    <mergeCell ref="C443:I443"/>
    <mergeCell ref="A444:I444"/>
    <mergeCell ref="C438:I438"/>
    <mergeCell ref="C439:I439"/>
    <mergeCell ref="C440:I440"/>
    <mergeCell ref="A441:C441"/>
    <mergeCell ref="F441:I441"/>
    <mergeCell ref="C434:I434"/>
    <mergeCell ref="C435:I435"/>
    <mergeCell ref="C436:I436"/>
    <mergeCell ref="C437:I437"/>
    <mergeCell ref="A431:I431"/>
    <mergeCell ref="A432:B432"/>
    <mergeCell ref="C432:I432"/>
    <mergeCell ref="A433:I433"/>
    <mergeCell ref="C426:I426"/>
    <mergeCell ref="C427:I427"/>
    <mergeCell ref="C428:I428"/>
    <mergeCell ref="A429:C429"/>
    <mergeCell ref="F429:I429"/>
    <mergeCell ref="C422:I422"/>
    <mergeCell ref="C423:I423"/>
    <mergeCell ref="C424:I424"/>
    <mergeCell ref="C425:I425"/>
    <mergeCell ref="A419:I419"/>
    <mergeCell ref="A420:B420"/>
    <mergeCell ref="C420:I420"/>
    <mergeCell ref="A421:I421"/>
    <mergeCell ref="C415:I415"/>
    <mergeCell ref="C416:I416"/>
    <mergeCell ref="A417:C417"/>
    <mergeCell ref="F417:I417"/>
    <mergeCell ref="C411:I411"/>
    <mergeCell ref="C412:I412"/>
    <mergeCell ref="C413:I413"/>
    <mergeCell ref="C414:I414"/>
    <mergeCell ref="A408:B408"/>
    <mergeCell ref="C408:I408"/>
    <mergeCell ref="A409:I409"/>
    <mergeCell ref="C410:I410"/>
    <mergeCell ref="C404:I404"/>
    <mergeCell ref="A405:C405"/>
    <mergeCell ref="F405:I405"/>
    <mergeCell ref="A407:I407"/>
    <mergeCell ref="C400:I400"/>
    <mergeCell ref="C401:I401"/>
    <mergeCell ref="C402:I402"/>
    <mergeCell ref="C403:I403"/>
    <mergeCell ref="C396:I396"/>
    <mergeCell ref="C397:I397"/>
    <mergeCell ref="C398:I398"/>
    <mergeCell ref="C399:I399"/>
    <mergeCell ref="A393:I393"/>
    <mergeCell ref="A394:B394"/>
    <mergeCell ref="C394:I394"/>
    <mergeCell ref="A395:I395"/>
    <mergeCell ref="C389:I389"/>
    <mergeCell ref="C390:I390"/>
    <mergeCell ref="A391:C391"/>
    <mergeCell ref="F391:I391"/>
    <mergeCell ref="C385:I385"/>
    <mergeCell ref="C386:I386"/>
    <mergeCell ref="C387:I387"/>
    <mergeCell ref="C388:I388"/>
    <mergeCell ref="A381:I381"/>
    <mergeCell ref="C382:I382"/>
    <mergeCell ref="C383:I383"/>
    <mergeCell ref="C384:I384"/>
    <mergeCell ref="A378:C378"/>
    <mergeCell ref="F378:I378"/>
    <mergeCell ref="A379:I379"/>
    <mergeCell ref="A380:B380"/>
    <mergeCell ref="C380:I380"/>
    <mergeCell ref="C374:I374"/>
    <mergeCell ref="C375:I375"/>
    <mergeCell ref="C376:I376"/>
    <mergeCell ref="C377:I377"/>
    <mergeCell ref="A370:I370"/>
    <mergeCell ref="C371:I371"/>
    <mergeCell ref="C372:I372"/>
    <mergeCell ref="C373:I373"/>
    <mergeCell ref="A366:C366"/>
    <mergeCell ref="F366:I366"/>
    <mergeCell ref="A368:I368"/>
    <mergeCell ref="A369:B369"/>
    <mergeCell ref="C369:I369"/>
    <mergeCell ref="C362:I362"/>
    <mergeCell ref="C363:I363"/>
    <mergeCell ref="C364:I364"/>
    <mergeCell ref="C365:I365"/>
    <mergeCell ref="A358:I358"/>
    <mergeCell ref="C359:I359"/>
    <mergeCell ref="C360:I360"/>
    <mergeCell ref="C361:I361"/>
    <mergeCell ref="A354:C354"/>
    <mergeCell ref="F354:I354"/>
    <mergeCell ref="A356:I356"/>
    <mergeCell ref="A357:B357"/>
    <mergeCell ref="C357:I357"/>
    <mergeCell ref="C350:I350"/>
    <mergeCell ref="C351:I351"/>
    <mergeCell ref="C352:I352"/>
    <mergeCell ref="C353:I353"/>
    <mergeCell ref="A346:I346"/>
    <mergeCell ref="C347:I347"/>
    <mergeCell ref="C348:I348"/>
    <mergeCell ref="C349:I349"/>
    <mergeCell ref="A342:C342"/>
    <mergeCell ref="F342:I342"/>
    <mergeCell ref="A344:I344"/>
    <mergeCell ref="A345:B345"/>
    <mergeCell ref="C345:I345"/>
    <mergeCell ref="C338:I338"/>
    <mergeCell ref="C339:I339"/>
    <mergeCell ref="C340:I340"/>
    <mergeCell ref="C341:I341"/>
    <mergeCell ref="C334:I334"/>
    <mergeCell ref="C335:I335"/>
    <mergeCell ref="C336:I336"/>
    <mergeCell ref="C337:I337"/>
    <mergeCell ref="A331:B331"/>
    <mergeCell ref="C331:I331"/>
    <mergeCell ref="A332:I332"/>
    <mergeCell ref="C333:I333"/>
    <mergeCell ref="C327:I327"/>
    <mergeCell ref="A328:C328"/>
    <mergeCell ref="F328:I328"/>
    <mergeCell ref="A330:I330"/>
    <mergeCell ref="C323:I323"/>
    <mergeCell ref="C324:I324"/>
    <mergeCell ref="C325:I325"/>
    <mergeCell ref="C326:I326"/>
    <mergeCell ref="C319:I319"/>
    <mergeCell ref="C320:I320"/>
    <mergeCell ref="C321:I321"/>
    <mergeCell ref="C322:I322"/>
    <mergeCell ref="A316:I316"/>
    <mergeCell ref="A317:B317"/>
    <mergeCell ref="C317:I317"/>
    <mergeCell ref="A318:I318"/>
    <mergeCell ref="C312:I312"/>
    <mergeCell ref="C313:I313"/>
    <mergeCell ref="C314:I314"/>
    <mergeCell ref="A315:C315"/>
    <mergeCell ref="F315:I315"/>
    <mergeCell ref="C308:I308"/>
    <mergeCell ref="C309:I309"/>
    <mergeCell ref="C310:I310"/>
    <mergeCell ref="C311:I311"/>
    <mergeCell ref="A305:I305"/>
    <mergeCell ref="A306:B306"/>
    <mergeCell ref="C306:I306"/>
    <mergeCell ref="A307:I307"/>
    <mergeCell ref="C300:I300"/>
    <mergeCell ref="C301:I301"/>
    <mergeCell ref="C302:I302"/>
    <mergeCell ref="A303:C303"/>
    <mergeCell ref="F303:I303"/>
    <mergeCell ref="C296:I296"/>
    <mergeCell ref="C297:I297"/>
    <mergeCell ref="C298:I298"/>
    <mergeCell ref="C299:I299"/>
    <mergeCell ref="A293:I293"/>
    <mergeCell ref="A294:B294"/>
    <mergeCell ref="C294:I294"/>
    <mergeCell ref="A295:I295"/>
    <mergeCell ref="C289:I289"/>
    <mergeCell ref="C290:I290"/>
    <mergeCell ref="A291:C291"/>
    <mergeCell ref="F291:I291"/>
    <mergeCell ref="C285:I285"/>
    <mergeCell ref="C286:I286"/>
    <mergeCell ref="C287:I287"/>
    <mergeCell ref="C288:I288"/>
    <mergeCell ref="A282:B282"/>
    <mergeCell ref="C282:I282"/>
    <mergeCell ref="A283:I283"/>
    <mergeCell ref="C284:I284"/>
    <mergeCell ref="C278:I278"/>
    <mergeCell ref="A279:C279"/>
    <mergeCell ref="F279:I279"/>
    <mergeCell ref="A281:I281"/>
    <mergeCell ref="C274:I274"/>
    <mergeCell ref="C275:I275"/>
    <mergeCell ref="C276:I276"/>
    <mergeCell ref="C277:I277"/>
    <mergeCell ref="C270:I270"/>
    <mergeCell ref="C271:I271"/>
    <mergeCell ref="C272:I272"/>
    <mergeCell ref="C273:I273"/>
    <mergeCell ref="A267:I267"/>
    <mergeCell ref="A268:B268"/>
    <mergeCell ref="C268:I268"/>
    <mergeCell ref="A269:I269"/>
    <mergeCell ref="C263:I263"/>
    <mergeCell ref="C264:I264"/>
    <mergeCell ref="A265:C265"/>
    <mergeCell ref="F265:I265"/>
    <mergeCell ref="C259:I259"/>
    <mergeCell ref="C260:I260"/>
    <mergeCell ref="C261:I261"/>
    <mergeCell ref="C262:I262"/>
    <mergeCell ref="A255:I255"/>
    <mergeCell ref="C256:I256"/>
    <mergeCell ref="C257:I257"/>
    <mergeCell ref="C258:I258"/>
    <mergeCell ref="A252:C252"/>
    <mergeCell ref="F252:I252"/>
    <mergeCell ref="A253:I253"/>
    <mergeCell ref="A254:B254"/>
    <mergeCell ref="C254:I254"/>
    <mergeCell ref="C248:I248"/>
    <mergeCell ref="C249:I249"/>
    <mergeCell ref="C250:I250"/>
    <mergeCell ref="C251:I251"/>
    <mergeCell ref="A244:I244"/>
    <mergeCell ref="C245:I245"/>
    <mergeCell ref="C246:I246"/>
    <mergeCell ref="C247:I247"/>
    <mergeCell ref="A240:C240"/>
    <mergeCell ref="F240:I240"/>
    <mergeCell ref="A242:I242"/>
    <mergeCell ref="A243:B243"/>
    <mergeCell ref="C243:I243"/>
    <mergeCell ref="C236:I236"/>
    <mergeCell ref="C237:I237"/>
    <mergeCell ref="C238:I238"/>
    <mergeCell ref="C239:I239"/>
    <mergeCell ref="A232:I232"/>
    <mergeCell ref="C233:I233"/>
    <mergeCell ref="C234:I234"/>
    <mergeCell ref="C235:I235"/>
    <mergeCell ref="A228:C228"/>
    <mergeCell ref="F228:I228"/>
    <mergeCell ref="A230:I230"/>
    <mergeCell ref="A231:B231"/>
    <mergeCell ref="C231:I231"/>
    <mergeCell ref="C224:I224"/>
    <mergeCell ref="C225:I225"/>
    <mergeCell ref="C226:I226"/>
    <mergeCell ref="C227:I227"/>
    <mergeCell ref="A220:I220"/>
    <mergeCell ref="C221:I221"/>
    <mergeCell ref="C222:I222"/>
    <mergeCell ref="C223:I223"/>
    <mergeCell ref="A216:C216"/>
    <mergeCell ref="F216:I216"/>
    <mergeCell ref="A218:I218"/>
    <mergeCell ref="A219:B219"/>
    <mergeCell ref="C219:I219"/>
    <mergeCell ref="C212:I212"/>
    <mergeCell ref="C213:I213"/>
    <mergeCell ref="C214:I214"/>
    <mergeCell ref="C215:I215"/>
    <mergeCell ref="C208:I208"/>
    <mergeCell ref="C209:I209"/>
    <mergeCell ref="C210:I210"/>
    <mergeCell ref="C211:I211"/>
    <mergeCell ref="A205:B205"/>
    <mergeCell ref="C205:I205"/>
    <mergeCell ref="A206:I206"/>
    <mergeCell ref="C207:I207"/>
    <mergeCell ref="C201:I201"/>
    <mergeCell ref="A202:C202"/>
    <mergeCell ref="F202:I202"/>
    <mergeCell ref="A204:I204"/>
    <mergeCell ref="C197:I197"/>
    <mergeCell ref="C198:I198"/>
    <mergeCell ref="C199:I199"/>
    <mergeCell ref="C200:I200"/>
    <mergeCell ref="C193:I193"/>
    <mergeCell ref="C194:I194"/>
    <mergeCell ref="C195:I195"/>
    <mergeCell ref="C196:I196"/>
    <mergeCell ref="A190:I190"/>
    <mergeCell ref="A191:B191"/>
    <mergeCell ref="C191:I191"/>
    <mergeCell ref="A192:I192"/>
    <mergeCell ref="C186:I186"/>
    <mergeCell ref="C187:I187"/>
    <mergeCell ref="C188:I188"/>
    <mergeCell ref="A189:C189"/>
    <mergeCell ref="F189:I189"/>
    <mergeCell ref="C182:I182"/>
    <mergeCell ref="C183:I183"/>
    <mergeCell ref="C184:I184"/>
    <mergeCell ref="C185:I185"/>
    <mergeCell ref="A179:I179"/>
    <mergeCell ref="A180:B180"/>
    <mergeCell ref="C180:I180"/>
    <mergeCell ref="A181:I181"/>
    <mergeCell ref="C174:I174"/>
    <mergeCell ref="C175:I175"/>
    <mergeCell ref="C176:I176"/>
    <mergeCell ref="A177:C177"/>
    <mergeCell ref="F177:I177"/>
    <mergeCell ref="C170:I170"/>
    <mergeCell ref="C171:I171"/>
    <mergeCell ref="C172:I172"/>
    <mergeCell ref="C173:I173"/>
    <mergeCell ref="A167:I167"/>
    <mergeCell ref="A168:B168"/>
    <mergeCell ref="C168:I168"/>
    <mergeCell ref="A169:I169"/>
    <mergeCell ref="C163:I163"/>
    <mergeCell ref="C164:I164"/>
    <mergeCell ref="A165:C165"/>
    <mergeCell ref="F165:I165"/>
    <mergeCell ref="C159:I159"/>
    <mergeCell ref="C160:I160"/>
    <mergeCell ref="C161:I161"/>
    <mergeCell ref="C162:I162"/>
    <mergeCell ref="A156:B156"/>
    <mergeCell ref="C156:I156"/>
    <mergeCell ref="A157:I157"/>
    <mergeCell ref="C158:I158"/>
    <mergeCell ref="C152:I152"/>
    <mergeCell ref="A153:C153"/>
    <mergeCell ref="F153:I153"/>
    <mergeCell ref="A155:I155"/>
    <mergeCell ref="C148:I148"/>
    <mergeCell ref="C149:I149"/>
    <mergeCell ref="C150:I150"/>
    <mergeCell ref="C151:I151"/>
    <mergeCell ref="C144:I144"/>
    <mergeCell ref="C145:I145"/>
    <mergeCell ref="C146:I146"/>
    <mergeCell ref="C147:I147"/>
    <mergeCell ref="A141:I141"/>
    <mergeCell ref="A142:B142"/>
    <mergeCell ref="C142:I142"/>
    <mergeCell ref="A143:I143"/>
    <mergeCell ref="C137:I137"/>
    <mergeCell ref="C138:I138"/>
    <mergeCell ref="A139:C139"/>
    <mergeCell ref="F139:I139"/>
    <mergeCell ref="C133:I133"/>
    <mergeCell ref="C134:I134"/>
    <mergeCell ref="C135:I135"/>
    <mergeCell ref="C136:I136"/>
    <mergeCell ref="A129:I129"/>
    <mergeCell ref="C130:I130"/>
    <mergeCell ref="C131:I131"/>
    <mergeCell ref="C132:I132"/>
    <mergeCell ref="A126:C126"/>
    <mergeCell ref="F126:I126"/>
    <mergeCell ref="A127:I127"/>
    <mergeCell ref="A128:B128"/>
    <mergeCell ref="C128:I128"/>
    <mergeCell ref="C122:I122"/>
    <mergeCell ref="C123:I123"/>
    <mergeCell ref="C124:I124"/>
    <mergeCell ref="C125:I125"/>
    <mergeCell ref="A118:I118"/>
    <mergeCell ref="C119:I119"/>
    <mergeCell ref="C120:I120"/>
    <mergeCell ref="C121:I121"/>
    <mergeCell ref="A114:C114"/>
    <mergeCell ref="F114:I114"/>
    <mergeCell ref="A116:I116"/>
    <mergeCell ref="A117:B117"/>
    <mergeCell ref="C117:I117"/>
    <mergeCell ref="C110:I110"/>
    <mergeCell ref="C111:I111"/>
    <mergeCell ref="C112:I112"/>
    <mergeCell ref="C113:I113"/>
    <mergeCell ref="A106:I106"/>
    <mergeCell ref="C107:I107"/>
    <mergeCell ref="C108:I108"/>
    <mergeCell ref="C109:I109"/>
    <mergeCell ref="A104:I104"/>
    <mergeCell ref="A105:B105"/>
    <mergeCell ref="C105:I105"/>
    <mergeCell ref="C99:I99"/>
    <mergeCell ref="C100:I100"/>
    <mergeCell ref="C101:I101"/>
    <mergeCell ref="A102:C102"/>
    <mergeCell ref="F102:I102"/>
    <mergeCell ref="C95:I95"/>
    <mergeCell ref="C96:I96"/>
    <mergeCell ref="C97:I97"/>
    <mergeCell ref="C98:I98"/>
    <mergeCell ref="C89:I89"/>
    <mergeCell ref="A90:C90"/>
    <mergeCell ref="F90:I90"/>
    <mergeCell ref="A94:I94"/>
    <mergeCell ref="A92:I92"/>
    <mergeCell ref="C93:I93"/>
    <mergeCell ref="A93:B93"/>
    <mergeCell ref="C85:I85"/>
    <mergeCell ref="C86:I86"/>
    <mergeCell ref="C87:I87"/>
    <mergeCell ref="C88:I88"/>
    <mergeCell ref="C81:I81"/>
    <mergeCell ref="C82:I82"/>
    <mergeCell ref="C83:I83"/>
    <mergeCell ref="C84:I84"/>
    <mergeCell ref="A78:I78"/>
    <mergeCell ref="A79:B79"/>
    <mergeCell ref="C79:I79"/>
    <mergeCell ref="A80:I80"/>
    <mergeCell ref="C74:I74"/>
    <mergeCell ref="C75:I75"/>
    <mergeCell ref="A76:C76"/>
    <mergeCell ref="F76:I76"/>
    <mergeCell ref="C70:I70"/>
    <mergeCell ref="C71:I71"/>
    <mergeCell ref="C72:I72"/>
    <mergeCell ref="C73:I73"/>
    <mergeCell ref="A66:I66"/>
    <mergeCell ref="C67:I67"/>
    <mergeCell ref="C68:I68"/>
    <mergeCell ref="C69:I69"/>
    <mergeCell ref="C8:I8"/>
    <mergeCell ref="A64:I64"/>
    <mergeCell ref="A65:B65"/>
    <mergeCell ref="C65:I65"/>
    <mergeCell ref="C11:I11"/>
    <mergeCell ref="C12:I12"/>
    <mergeCell ref="A13:C13"/>
    <mergeCell ref="F13:I13"/>
    <mergeCell ref="A15:I15"/>
    <mergeCell ref="A27:C27"/>
    <mergeCell ref="C4:I4"/>
    <mergeCell ref="C5:I5"/>
    <mergeCell ref="C6:I6"/>
    <mergeCell ref="C7:I7"/>
    <mergeCell ref="A1:I1"/>
    <mergeCell ref="A2:B2"/>
    <mergeCell ref="C2:I2"/>
    <mergeCell ref="A3:I3"/>
    <mergeCell ref="F27:I27"/>
    <mergeCell ref="C25:I25"/>
    <mergeCell ref="C26:I26"/>
    <mergeCell ref="A16:B16"/>
    <mergeCell ref="C16:I16"/>
    <mergeCell ref="A17:I17"/>
    <mergeCell ref="C32:I32"/>
    <mergeCell ref="C9:I9"/>
    <mergeCell ref="C10:I10"/>
    <mergeCell ref="C23:I23"/>
    <mergeCell ref="C24:I24"/>
    <mergeCell ref="C21:I21"/>
    <mergeCell ref="C22:I22"/>
    <mergeCell ref="C18:I18"/>
    <mergeCell ref="C19:I19"/>
    <mergeCell ref="C20:I20"/>
    <mergeCell ref="A29:I29"/>
    <mergeCell ref="C37:I37"/>
    <mergeCell ref="C38:I38"/>
    <mergeCell ref="C33:I33"/>
    <mergeCell ref="C34:I34"/>
    <mergeCell ref="C35:I35"/>
    <mergeCell ref="C36:I36"/>
    <mergeCell ref="A30:B30"/>
    <mergeCell ref="C30:I30"/>
    <mergeCell ref="A31:I31"/>
    <mergeCell ref="A39:C39"/>
    <mergeCell ref="F39:I39"/>
    <mergeCell ref="A41:I41"/>
    <mergeCell ref="A42:B42"/>
    <mergeCell ref="C42:I42"/>
    <mergeCell ref="A43:I43"/>
    <mergeCell ref="C44:I44"/>
    <mergeCell ref="C45:I45"/>
    <mergeCell ref="C46:I46"/>
    <mergeCell ref="C47:I47"/>
    <mergeCell ref="C48:I48"/>
    <mergeCell ref="C49:I49"/>
    <mergeCell ref="C50:I50"/>
    <mergeCell ref="A51:C51"/>
    <mergeCell ref="F51:I51"/>
    <mergeCell ref="A53:I53"/>
    <mergeCell ref="A54:B54"/>
    <mergeCell ref="C54:I54"/>
    <mergeCell ref="A55:I55"/>
    <mergeCell ref="C56:I56"/>
    <mergeCell ref="C57:I57"/>
    <mergeCell ref="C58:I58"/>
    <mergeCell ref="A63:C63"/>
    <mergeCell ref="F63:I63"/>
    <mergeCell ref="C59:I59"/>
    <mergeCell ref="C60:I60"/>
    <mergeCell ref="C61:I61"/>
    <mergeCell ref="C62:I62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7" r:id="rId1"/>
  <rowBreaks count="2" manualBreakCount="2">
    <brk id="63" max="8" man="1"/>
    <brk id="126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B125"/>
  <sheetViews>
    <sheetView zoomScale="50" zoomScaleNormal="50" zoomScaleSheetLayoutView="100" workbookViewId="0" topLeftCell="A55">
      <selection activeCell="A76" sqref="A76:AA125"/>
    </sheetView>
  </sheetViews>
  <sheetFormatPr defaultColWidth="9.00390625" defaultRowHeight="12.75"/>
  <cols>
    <col min="1" max="1" width="6.875" style="33" bestFit="1" customWidth="1"/>
    <col min="2" max="2" width="4.625" style="33" customWidth="1"/>
    <col min="3" max="3" width="6.00390625" style="33" customWidth="1"/>
    <col min="4" max="4" width="27.50390625" style="33" customWidth="1"/>
    <col min="5" max="5" width="6.00390625" style="33" customWidth="1"/>
    <col min="6" max="6" width="6.375" style="33" customWidth="1"/>
    <col min="7" max="7" width="22.50390625" style="33" bestFit="1" customWidth="1"/>
    <col min="8" max="8" width="16.625" style="33" hidden="1" customWidth="1"/>
    <col min="9" max="13" width="4.625" style="273" customWidth="1"/>
    <col min="14" max="16" width="4.875" style="273" customWidth="1"/>
    <col min="17" max="17" width="4.875" style="33" hidden="1" customWidth="1"/>
    <col min="18" max="18" width="4.625" style="33" hidden="1" customWidth="1"/>
    <col min="19" max="19" width="6.625" style="33" customWidth="1"/>
    <col min="20" max="20" width="6.875" style="33" customWidth="1"/>
    <col min="21" max="21" width="8.50390625" style="33" customWidth="1"/>
    <col min="22" max="22" width="8.625" style="33" customWidth="1"/>
    <col min="23" max="23" width="8.50390625" style="33" customWidth="1"/>
    <col min="24" max="24" width="10.625" style="33" customWidth="1"/>
    <col min="25" max="25" width="6.375" style="33" customWidth="1"/>
    <col min="26" max="26" width="5.50390625" style="33" customWidth="1"/>
    <col min="27" max="27" width="8.625" style="33" bestFit="1" customWidth="1"/>
    <col min="28" max="28" width="5.50390625" style="33" customWidth="1"/>
  </cols>
  <sheetData>
    <row r="1" spans="1:28" ht="20.25">
      <c r="A1" s="323" t="str">
        <f>мандатка!A1</f>
        <v>Відкриті змагання Миколаївської області з пішохідного туризму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B1" s="213"/>
    </row>
    <row r="2" spans="1:28" ht="20.25">
      <c r="A2" s="323" t="str">
        <f>мандатка!A2</f>
        <v>серед юніорів "Кубок Бугу"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B2" s="213"/>
    </row>
    <row r="3" spans="1:28" ht="15">
      <c r="A3" s="353" t="str">
        <f>мандатка!A3</f>
        <v>Молодша група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B3" s="213"/>
    </row>
    <row r="4" spans="1:28" ht="39">
      <c r="A4" s="348" t="s">
        <v>0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B4" s="259" t="s">
        <v>113</v>
      </c>
    </row>
    <row r="5" spans="1:28" ht="15">
      <c r="A5" s="348" t="s">
        <v>39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B5" s="260">
        <v>0.000115740740740741</v>
      </c>
    </row>
    <row r="6" spans="1:28" ht="14.25" customHeight="1">
      <c r="A6" s="348" t="s">
        <v>108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B6" s="346"/>
    </row>
    <row r="7" spans="1:28" ht="14.25" customHeight="1">
      <c r="A7" s="357">
        <f>мандатка!J1</f>
        <v>2</v>
      </c>
      <c r="B7" s="357"/>
      <c r="C7" s="357"/>
      <c r="D7" s="243" t="str">
        <f>мандатка!C4</f>
        <v>травня 2013 року</v>
      </c>
      <c r="E7" s="104"/>
      <c r="F7" s="104"/>
      <c r="G7" s="104"/>
      <c r="H7" s="104"/>
      <c r="I7" s="272"/>
      <c r="J7" s="272"/>
      <c r="K7" s="272"/>
      <c r="L7" s="272"/>
      <c r="M7" s="272"/>
      <c r="N7" s="272"/>
      <c r="O7" s="272"/>
      <c r="P7" s="272"/>
      <c r="Q7" s="104"/>
      <c r="R7" s="104"/>
      <c r="S7" s="104"/>
      <c r="T7" s="104"/>
      <c r="U7" s="104"/>
      <c r="V7" s="104"/>
      <c r="W7" s="348" t="str">
        <f>мандатка!$G$4</f>
        <v>с. Іванівка</v>
      </c>
      <c r="X7" s="348"/>
      <c r="Y7" s="348"/>
      <c r="Z7" s="348"/>
      <c r="AB7" s="346"/>
    </row>
    <row r="8" spans="3:28" ht="15.75" customHeight="1">
      <c r="C8" s="355" t="s">
        <v>74</v>
      </c>
      <c r="D8" s="355"/>
      <c r="E8" s="352">
        <f>ROUND(SUM(AB10:AB15)*4,0)</f>
        <v>288</v>
      </c>
      <c r="F8" s="352"/>
      <c r="W8" s="354" t="str">
        <f>мандатка!$G$5</f>
        <v>Первомайського р-ну</v>
      </c>
      <c r="X8" s="354"/>
      <c r="Y8" s="354"/>
      <c r="Z8" s="354"/>
      <c r="AB8" s="218"/>
    </row>
    <row r="9" spans="1:28" ht="70.5" customHeight="1">
      <c r="A9" s="73" t="s">
        <v>290</v>
      </c>
      <c r="B9" s="170" t="s">
        <v>12</v>
      </c>
      <c r="C9" s="71" t="s">
        <v>33</v>
      </c>
      <c r="D9" s="72" t="s">
        <v>4</v>
      </c>
      <c r="E9" s="71" t="s">
        <v>15</v>
      </c>
      <c r="F9" s="73" t="s">
        <v>5</v>
      </c>
      <c r="G9" s="72" t="s">
        <v>2</v>
      </c>
      <c r="H9" s="72" t="s">
        <v>16</v>
      </c>
      <c r="I9" s="274" t="s">
        <v>269</v>
      </c>
      <c r="J9" s="274" t="s">
        <v>270</v>
      </c>
      <c r="K9" s="274" t="s">
        <v>271</v>
      </c>
      <c r="L9" s="274" t="s">
        <v>272</v>
      </c>
      <c r="M9" s="274" t="s">
        <v>273</v>
      </c>
      <c r="N9" s="274" t="s">
        <v>274</v>
      </c>
      <c r="O9" s="274" t="s">
        <v>275</v>
      </c>
      <c r="P9" s="274" t="s">
        <v>276</v>
      </c>
      <c r="Q9" s="261"/>
      <c r="R9" s="261"/>
      <c r="S9" s="74" t="s">
        <v>21</v>
      </c>
      <c r="T9" s="74" t="s">
        <v>20</v>
      </c>
      <c r="U9" s="75" t="s">
        <v>8</v>
      </c>
      <c r="V9" s="66" t="s">
        <v>277</v>
      </c>
      <c r="W9" s="171" t="s">
        <v>9</v>
      </c>
      <c r="X9" s="65" t="s">
        <v>22</v>
      </c>
      <c r="Y9" s="76" t="s">
        <v>10</v>
      </c>
      <c r="Z9" s="74" t="s">
        <v>11</v>
      </c>
      <c r="AA9" s="76" t="s">
        <v>281</v>
      </c>
      <c r="AB9" s="214" t="s">
        <v>32</v>
      </c>
    </row>
    <row r="10" spans="1:28" ht="15" customHeight="1">
      <c r="A10" s="173"/>
      <c r="B10" s="258">
        <v>131</v>
      </c>
      <c r="C10" s="255" t="str">
        <f>VLOOKUP($B10,мандатка!$B:$I,2,FALSE)</f>
        <v>чол</v>
      </c>
      <c r="D10" s="256" t="str">
        <f>VLOOKUP($B10,мандатка!$B:$I,3,FALSE)</f>
        <v>Романенко Олексій</v>
      </c>
      <c r="E10" s="257">
        <f>VLOOKUP($B10,мандатка!$B:$I,4,FALSE)</f>
        <v>1998</v>
      </c>
      <c r="F10" s="257" t="str">
        <f>VLOOKUP($B10,мандатка!$B:$I,5,FALSE)</f>
        <v>кмс</v>
      </c>
      <c r="G10" s="255" t="str">
        <f>VLOOKUP($B10,мандатка!$B:$I,6,FALSE)</f>
        <v>Луганський ОЦДЮТК</v>
      </c>
      <c r="H10" s="53" t="str">
        <f>VLOOKUP($B10,мандатка!$B:$I,7,FALSE)</f>
        <v>Луганська</v>
      </c>
      <c r="I10" s="275">
        <v>4</v>
      </c>
      <c r="J10" s="275">
        <v>0</v>
      </c>
      <c r="K10" s="275">
        <v>1</v>
      </c>
      <c r="L10" s="275">
        <v>0</v>
      </c>
      <c r="M10" s="275">
        <v>1</v>
      </c>
      <c r="N10" s="275">
        <v>0</v>
      </c>
      <c r="O10" s="275">
        <v>0</v>
      </c>
      <c r="P10" s="275"/>
      <c r="Q10" s="173"/>
      <c r="R10" s="173"/>
      <c r="S10" s="69">
        <f aca="true" t="shared" si="0" ref="S10:S26">SUM(I10:R10)</f>
        <v>6</v>
      </c>
      <c r="T10" s="70">
        <f aca="true" t="shared" si="1" ref="T10:T26">S10*$AB$5</f>
        <v>0.000694444444444446</v>
      </c>
      <c r="U10" s="211">
        <v>0.005810185185185186</v>
      </c>
      <c r="V10" s="211"/>
      <c r="W10" s="190">
        <f aca="true" t="shared" si="2" ref="W10:W26">SUM(T10:V10)</f>
        <v>0.006504629629629632</v>
      </c>
      <c r="X10" s="212">
        <f aca="true" t="shared" si="3" ref="X10:X26">W10/W$10</f>
        <v>1</v>
      </c>
      <c r="Y10" s="173">
        <v>1</v>
      </c>
      <c r="Z10" s="169" t="str">
        <f aca="true" t="shared" si="4" ref="Z10:Z16">IF($I$66&gt;=$X10,"I",IF($I$67&gt;=$X10,"II",IF($I$68&gt;=$X10,"III",IF($I$69&gt;=$X10,"I юн",IF($I$70&gt;=$X10,"II юн","III юн")))))</f>
        <v>II</v>
      </c>
      <c r="AA10" s="36">
        <v>54</v>
      </c>
      <c r="AB10" s="215">
        <f aca="true" t="shared" si="5" ref="AB10:AB26">IF($F10="МС",100,IF($F10="КМС",30,IF($F10="I",10,IF($F10="II",3,IF($F10="III",1,IF($F10="I юн",1,IF($F10="II юн",0.3,IF($F10="III юн",0.1,0))))))))</f>
        <v>30</v>
      </c>
    </row>
    <row r="11" spans="1:28" ht="15" customHeight="1">
      <c r="A11" s="173"/>
      <c r="B11" s="258">
        <v>132</v>
      </c>
      <c r="C11" s="255" t="str">
        <f>VLOOKUP($B11,мандатка!$B:$I,2,FALSE)</f>
        <v>чол</v>
      </c>
      <c r="D11" s="256" t="str">
        <f>VLOOKUP($B11,мандатка!$B:$I,3,FALSE)</f>
        <v>Сухомлін Дмитро</v>
      </c>
      <c r="E11" s="257">
        <f>VLOOKUP($B11,мандатка!$B:$I,4,FALSE)</f>
        <v>1998</v>
      </c>
      <c r="F11" s="257" t="str">
        <f>VLOOKUP($B11,мандатка!$B:$I,5,FALSE)</f>
        <v>кмс</v>
      </c>
      <c r="G11" s="255" t="str">
        <f>VLOOKUP($B11,мандатка!$B:$I,6,FALSE)</f>
        <v>Луганський ОЦДЮТК</v>
      </c>
      <c r="H11" s="53" t="str">
        <f>VLOOKUP($B11,мандатка!$B:$I,7,FALSE)</f>
        <v>Луганська</v>
      </c>
      <c r="I11" s="275">
        <v>0</v>
      </c>
      <c r="J11" s="275">
        <v>0</v>
      </c>
      <c r="K11" s="275">
        <v>1</v>
      </c>
      <c r="L11" s="275">
        <v>0</v>
      </c>
      <c r="M11" s="275">
        <v>1</v>
      </c>
      <c r="N11" s="275">
        <v>0</v>
      </c>
      <c r="O11" s="275">
        <v>1</v>
      </c>
      <c r="P11" s="275"/>
      <c r="Q11" s="173"/>
      <c r="R11" s="173"/>
      <c r="S11" s="69">
        <f t="shared" si="0"/>
        <v>3</v>
      </c>
      <c r="T11" s="70">
        <f t="shared" si="1"/>
        <v>0.000347222222222223</v>
      </c>
      <c r="U11" s="211">
        <v>0.006435185185185186</v>
      </c>
      <c r="V11" s="211"/>
      <c r="W11" s="190">
        <f t="shared" si="2"/>
        <v>0.006782407407407409</v>
      </c>
      <c r="X11" s="212">
        <f t="shared" si="3"/>
        <v>1.0427046263345194</v>
      </c>
      <c r="Y11" s="173">
        <v>2</v>
      </c>
      <c r="Z11" s="169" t="str">
        <f t="shared" si="4"/>
        <v>II</v>
      </c>
      <c r="AA11" s="36">
        <v>53</v>
      </c>
      <c r="AB11" s="215">
        <f t="shared" si="5"/>
        <v>30</v>
      </c>
    </row>
    <row r="12" spans="1:28" ht="15" customHeight="1">
      <c r="A12" s="210"/>
      <c r="B12" s="258">
        <v>192</v>
      </c>
      <c r="C12" s="255" t="str">
        <f>VLOOKUP($B12,мандатка!$B:$I,2,FALSE)</f>
        <v>чол</v>
      </c>
      <c r="D12" s="256" t="str">
        <f>VLOOKUP($B12,мандатка!$B:$I,3,FALSE)</f>
        <v>Латашов Дмитро</v>
      </c>
      <c r="E12" s="257">
        <f>VLOOKUP($B12,мандатка!$B:$I,4,FALSE)</f>
        <v>1998</v>
      </c>
      <c r="F12" s="257" t="str">
        <f>VLOOKUP($B12,мандатка!$B:$I,5,FALSE)</f>
        <v>II</v>
      </c>
      <c r="G12" s="255" t="str">
        <f>VLOOKUP($B12,мандатка!$B:$I,6,FALSE)</f>
        <v>ДАІ Побузький ЦДЮТ</v>
      </c>
      <c r="H12" s="53" t="str">
        <f>VLOOKUP($B12,мандатка!$B:$I,7,FALSE)</f>
        <v>Кіровоградська</v>
      </c>
      <c r="I12" s="275">
        <v>0</v>
      </c>
      <c r="J12" s="276">
        <v>0</v>
      </c>
      <c r="K12" s="276">
        <v>0</v>
      </c>
      <c r="L12" s="276">
        <v>0</v>
      </c>
      <c r="M12" s="276">
        <v>0</v>
      </c>
      <c r="N12" s="276">
        <v>0</v>
      </c>
      <c r="O12" s="276">
        <v>13</v>
      </c>
      <c r="P12" s="276"/>
      <c r="Q12" s="210"/>
      <c r="R12" s="210"/>
      <c r="S12" s="69">
        <f t="shared" si="0"/>
        <v>13</v>
      </c>
      <c r="T12" s="70">
        <f t="shared" si="1"/>
        <v>0.001504629629629633</v>
      </c>
      <c r="U12" s="211">
        <v>0.005416666666666667</v>
      </c>
      <c r="V12" s="211"/>
      <c r="W12" s="190">
        <f t="shared" si="2"/>
        <v>0.0069212962962963</v>
      </c>
      <c r="X12" s="212">
        <f t="shared" si="3"/>
        <v>1.0640569395017796</v>
      </c>
      <c r="Y12" s="173">
        <v>3</v>
      </c>
      <c r="Z12" s="169" t="str">
        <f t="shared" si="4"/>
        <v>II</v>
      </c>
      <c r="AA12" s="36">
        <v>52</v>
      </c>
      <c r="AB12" s="215">
        <f t="shared" si="5"/>
        <v>3</v>
      </c>
    </row>
    <row r="13" spans="1:28" ht="15" customHeight="1">
      <c r="A13" s="173"/>
      <c r="B13" s="258">
        <v>133</v>
      </c>
      <c r="C13" s="255" t="str">
        <f>VLOOKUP($B13,мандатка!$B:$I,2,FALSE)</f>
        <v>чол</v>
      </c>
      <c r="D13" s="256" t="str">
        <f>VLOOKUP($B13,мандатка!$B:$I,3,FALSE)</f>
        <v>Перестов Євген</v>
      </c>
      <c r="E13" s="257">
        <f>VLOOKUP($B13,мандатка!$B:$I,4,FALSE)</f>
        <v>1998</v>
      </c>
      <c r="F13" s="257" t="str">
        <f>VLOOKUP($B13,мандатка!$B:$I,5,FALSE)</f>
        <v>II</v>
      </c>
      <c r="G13" s="255" t="str">
        <f>VLOOKUP($B13,мандатка!$B:$I,6,FALSE)</f>
        <v>Луганський ОЦДЮТК</v>
      </c>
      <c r="H13" s="53" t="str">
        <f>VLOOKUP($B13,мандатка!$B:$I,7,FALSE)</f>
        <v>Луганська</v>
      </c>
      <c r="I13" s="275">
        <v>0</v>
      </c>
      <c r="J13" s="275">
        <v>0</v>
      </c>
      <c r="K13" s="275">
        <v>1</v>
      </c>
      <c r="L13" s="275">
        <v>0</v>
      </c>
      <c r="M13" s="275">
        <v>1</v>
      </c>
      <c r="N13" s="275">
        <v>0</v>
      </c>
      <c r="O13" s="275">
        <v>6</v>
      </c>
      <c r="P13" s="275"/>
      <c r="Q13" s="173"/>
      <c r="R13" s="173"/>
      <c r="S13" s="69">
        <f t="shared" si="0"/>
        <v>8</v>
      </c>
      <c r="T13" s="70">
        <f t="shared" si="1"/>
        <v>0.000925925925925928</v>
      </c>
      <c r="U13" s="211">
        <v>0.006469907407407407</v>
      </c>
      <c r="V13" s="211"/>
      <c r="W13" s="190">
        <f t="shared" si="2"/>
        <v>0.007395833333333335</v>
      </c>
      <c r="X13" s="212">
        <f t="shared" si="3"/>
        <v>1.1370106761565835</v>
      </c>
      <c r="Y13" s="173">
        <v>4</v>
      </c>
      <c r="Z13" s="169" t="str">
        <f t="shared" si="4"/>
        <v>II</v>
      </c>
      <c r="AA13" s="36">
        <v>51</v>
      </c>
      <c r="AB13" s="215">
        <f t="shared" si="5"/>
        <v>3</v>
      </c>
    </row>
    <row r="14" spans="1:28" ht="15" customHeight="1">
      <c r="A14" s="173"/>
      <c r="B14" s="258">
        <v>174</v>
      </c>
      <c r="C14" s="255" t="str">
        <f>VLOOKUP($B14,мандатка!$B:$I,2,FALSE)</f>
        <v>чол</v>
      </c>
      <c r="D14" s="256" t="str">
        <f>VLOOKUP($B14,мандатка!$B:$I,3,FALSE)</f>
        <v>Мусатов Андрій</v>
      </c>
      <c r="E14" s="257">
        <f>VLOOKUP($B14,мандатка!$B:$I,4,FALSE)</f>
        <v>1999</v>
      </c>
      <c r="F14" s="257" t="str">
        <f>VLOOKUP($B14,мандатка!$B:$I,5,FALSE)</f>
        <v>II</v>
      </c>
      <c r="G14" s="255" t="str">
        <f>VLOOKUP($B14,мандатка!$B:$I,6,FALSE)</f>
        <v>КЗ "ЦТКТУМ" ХОР-1</v>
      </c>
      <c r="H14" s="53" t="str">
        <f>VLOOKUP($B14,мандатка!$B:$I,7,FALSE)</f>
        <v>Херсонська</v>
      </c>
      <c r="I14" s="275">
        <v>0</v>
      </c>
      <c r="J14" s="276">
        <v>0</v>
      </c>
      <c r="K14" s="276">
        <v>11</v>
      </c>
      <c r="L14" s="276">
        <v>0</v>
      </c>
      <c r="M14" s="276">
        <v>11</v>
      </c>
      <c r="N14" s="276">
        <v>0</v>
      </c>
      <c r="O14" s="276">
        <v>13</v>
      </c>
      <c r="P14" s="276"/>
      <c r="Q14" s="210"/>
      <c r="R14" s="210"/>
      <c r="S14" s="69">
        <f t="shared" si="0"/>
        <v>35</v>
      </c>
      <c r="T14" s="70">
        <f t="shared" si="1"/>
        <v>0.004050925925925935</v>
      </c>
      <c r="U14" s="211">
        <v>0.0036342592592592594</v>
      </c>
      <c r="V14" s="211"/>
      <c r="W14" s="190">
        <f t="shared" si="2"/>
        <v>0.007685185185185194</v>
      </c>
      <c r="X14" s="212">
        <f t="shared" si="3"/>
        <v>1.1814946619217093</v>
      </c>
      <c r="Y14" s="173">
        <v>5</v>
      </c>
      <c r="Z14" s="169" t="str">
        <f t="shared" si="4"/>
        <v>II</v>
      </c>
      <c r="AA14" s="36">
        <v>50</v>
      </c>
      <c r="AB14" s="215">
        <f t="shared" si="5"/>
        <v>3</v>
      </c>
    </row>
    <row r="15" spans="1:28" ht="15" customHeight="1">
      <c r="A15" s="210"/>
      <c r="B15" s="258">
        <v>185</v>
      </c>
      <c r="C15" s="255" t="str">
        <f>VLOOKUP($B15,мандатка!$B:$I,2,FALSE)</f>
        <v>чол</v>
      </c>
      <c r="D15" s="256" t="str">
        <f>VLOOKUP($B15,мандатка!$B:$I,3,FALSE)</f>
        <v>Шатов Олександр</v>
      </c>
      <c r="E15" s="257">
        <f>VLOOKUP($B15,мандатка!$B:$I,4,FALSE)</f>
        <v>1998</v>
      </c>
      <c r="F15" s="257" t="str">
        <f>VLOOKUP($B15,мандатка!$B:$I,5,FALSE)</f>
        <v>II</v>
      </c>
      <c r="G15" s="255" t="str">
        <f>VLOOKUP($B15,мандатка!$B:$I,6,FALSE)</f>
        <v>Вінницька область</v>
      </c>
      <c r="H15" s="53" t="str">
        <f>VLOOKUP($B15,мандатка!$B:$I,7,FALSE)</f>
        <v>Вінницька</v>
      </c>
      <c r="I15" s="275">
        <v>0</v>
      </c>
      <c r="J15" s="276">
        <v>0</v>
      </c>
      <c r="K15" s="276">
        <v>0</v>
      </c>
      <c r="L15" s="276">
        <v>0</v>
      </c>
      <c r="M15" s="276">
        <v>0</v>
      </c>
      <c r="N15" s="276">
        <v>0</v>
      </c>
      <c r="O15" s="276">
        <v>13</v>
      </c>
      <c r="P15" s="276"/>
      <c r="Q15" s="210"/>
      <c r="R15" s="210"/>
      <c r="S15" s="69">
        <f t="shared" si="0"/>
        <v>13</v>
      </c>
      <c r="T15" s="70">
        <f t="shared" si="1"/>
        <v>0.001504629629629633</v>
      </c>
      <c r="U15" s="211">
        <v>0.006493055555555555</v>
      </c>
      <c r="V15" s="211"/>
      <c r="W15" s="190">
        <f t="shared" si="2"/>
        <v>0.007997685185185188</v>
      </c>
      <c r="X15" s="212">
        <f t="shared" si="3"/>
        <v>1.2295373665480427</v>
      </c>
      <c r="Y15" s="173">
        <v>6</v>
      </c>
      <c r="Z15" s="169" t="str">
        <f t="shared" si="4"/>
        <v>II</v>
      </c>
      <c r="AA15" s="36">
        <v>49</v>
      </c>
      <c r="AB15" s="215">
        <f t="shared" si="5"/>
        <v>3</v>
      </c>
    </row>
    <row r="16" spans="1:28" ht="15" customHeight="1">
      <c r="A16" s="210"/>
      <c r="B16" s="258">
        <v>184</v>
      </c>
      <c r="C16" s="255" t="str">
        <f>VLOOKUP($B16,мандатка!$B:$I,2,FALSE)</f>
        <v>чол</v>
      </c>
      <c r="D16" s="256" t="str">
        <f>VLOOKUP($B16,мандатка!$B:$I,3,FALSE)</f>
        <v>Ковбій Вадим</v>
      </c>
      <c r="E16" s="257">
        <f>VLOOKUP($B16,мандатка!$B:$I,4,FALSE)</f>
        <v>1999</v>
      </c>
      <c r="F16" s="257" t="str">
        <f>VLOOKUP($B16,мандатка!$B:$I,5,FALSE)</f>
        <v>II</v>
      </c>
      <c r="G16" s="255" t="str">
        <f>VLOOKUP($B16,мандатка!$B:$I,6,FALSE)</f>
        <v>Вінницька область</v>
      </c>
      <c r="H16" s="53" t="str">
        <f>VLOOKUP($B16,мандатка!$B:$I,7,FALSE)</f>
        <v>Вінницька</v>
      </c>
      <c r="I16" s="275">
        <v>0</v>
      </c>
      <c r="J16" s="276">
        <v>1</v>
      </c>
      <c r="K16" s="276">
        <v>1</v>
      </c>
      <c r="L16" s="276">
        <v>0</v>
      </c>
      <c r="M16" s="276">
        <v>0</v>
      </c>
      <c r="N16" s="276">
        <v>0</v>
      </c>
      <c r="O16" s="276">
        <v>13</v>
      </c>
      <c r="P16" s="276"/>
      <c r="Q16" s="210"/>
      <c r="R16" s="210"/>
      <c r="S16" s="69">
        <f t="shared" si="0"/>
        <v>15</v>
      </c>
      <c r="T16" s="70">
        <f t="shared" si="1"/>
        <v>0.0017361111111111151</v>
      </c>
      <c r="U16" s="211">
        <v>0.006574074074074073</v>
      </c>
      <c r="V16" s="211"/>
      <c r="W16" s="190">
        <f t="shared" si="2"/>
        <v>0.008310185185185188</v>
      </c>
      <c r="X16" s="212">
        <f t="shared" si="3"/>
        <v>1.2775800711743772</v>
      </c>
      <c r="Y16" s="173">
        <v>7</v>
      </c>
      <c r="Z16" s="169" t="str">
        <f t="shared" si="4"/>
        <v>II</v>
      </c>
      <c r="AA16" s="36">
        <v>48</v>
      </c>
      <c r="AB16" s="215">
        <f t="shared" si="5"/>
        <v>3</v>
      </c>
    </row>
    <row r="17" spans="1:28" ht="15" customHeight="1">
      <c r="A17" s="210"/>
      <c r="B17" s="258">
        <v>181</v>
      </c>
      <c r="C17" s="255" t="str">
        <f>VLOOKUP($B17,мандатка!$B:$I,2,FALSE)</f>
        <v>чол</v>
      </c>
      <c r="D17" s="256" t="str">
        <f>VLOOKUP($B17,мандатка!$B:$I,3,FALSE)</f>
        <v>Сухоцький Олександр</v>
      </c>
      <c r="E17" s="257">
        <f>VLOOKUP($B17,мандатка!$B:$I,4,FALSE)</f>
        <v>1998</v>
      </c>
      <c r="F17" s="257" t="str">
        <f>VLOOKUP($B17,мандатка!$B:$I,5,FALSE)</f>
        <v>I</v>
      </c>
      <c r="G17" s="255" t="str">
        <f>VLOOKUP($B17,мандатка!$B:$I,6,FALSE)</f>
        <v>Вінницька область</v>
      </c>
      <c r="H17" s="53" t="str">
        <f>VLOOKUP($B17,мандатка!$B:$I,7,FALSE)</f>
        <v>Вінницька</v>
      </c>
      <c r="I17" s="275">
        <v>0</v>
      </c>
      <c r="J17" s="276">
        <v>0</v>
      </c>
      <c r="K17" s="276">
        <v>0</v>
      </c>
      <c r="L17" s="276">
        <v>0</v>
      </c>
      <c r="M17" s="276">
        <v>0</v>
      </c>
      <c r="N17" s="276">
        <v>0</v>
      </c>
      <c r="O17" s="276">
        <v>6</v>
      </c>
      <c r="P17" s="276"/>
      <c r="Q17" s="210"/>
      <c r="R17" s="210"/>
      <c r="S17" s="69">
        <f t="shared" si="0"/>
        <v>6</v>
      </c>
      <c r="T17" s="70">
        <f t="shared" si="1"/>
        <v>0.000694444444444446</v>
      </c>
      <c r="U17" s="211">
        <v>0.007789351851851852</v>
      </c>
      <c r="V17" s="211"/>
      <c r="W17" s="190">
        <f t="shared" si="2"/>
        <v>0.008483796296296298</v>
      </c>
      <c r="X17" s="212">
        <f t="shared" si="3"/>
        <v>1.3042704626334518</v>
      </c>
      <c r="Y17" s="173">
        <v>8</v>
      </c>
      <c r="Z17" s="169" t="str">
        <f aca="true" t="shared" si="6" ref="Z17:Z37">IF($I$66&gt;=$X17,"I",IF($I$67&gt;=$X17,"II",IF($I$68&gt;=$X17,"III",IF($I$69&gt;=$X17,"I юн",IF($I$70&gt;=$X17,"II юн","III юн")))))</f>
        <v>II</v>
      </c>
      <c r="AA17" s="36">
        <v>47</v>
      </c>
      <c r="AB17" s="215">
        <f t="shared" si="5"/>
        <v>10</v>
      </c>
    </row>
    <row r="18" spans="1:28" ht="15" customHeight="1">
      <c r="A18" s="210"/>
      <c r="B18" s="258">
        <v>194</v>
      </c>
      <c r="C18" s="255" t="str">
        <f>VLOOKUP($B18,мандатка!$B:$I,2,FALSE)</f>
        <v>чол</v>
      </c>
      <c r="D18" s="256" t="str">
        <f>VLOOKUP($B18,мандатка!$B:$I,3,FALSE)</f>
        <v>Левченко Євген</v>
      </c>
      <c r="E18" s="257">
        <f>VLOOKUP($B18,мандатка!$B:$I,4,FALSE)</f>
        <v>1998</v>
      </c>
      <c r="F18" s="257" t="str">
        <f>VLOOKUP($B18,мандатка!$B:$I,5,FALSE)</f>
        <v>III</v>
      </c>
      <c r="G18" s="255" t="str">
        <f>VLOOKUP($B18,мандатка!$B:$I,6,FALSE)</f>
        <v>ДАІ Побузький ЦДЮТ</v>
      </c>
      <c r="H18" s="53" t="str">
        <f>VLOOKUP($B18,мандатка!$B:$I,7,FALSE)</f>
        <v>Кіровоградська</v>
      </c>
      <c r="I18" s="275">
        <v>0</v>
      </c>
      <c r="J18" s="276">
        <v>0</v>
      </c>
      <c r="K18" s="276">
        <v>0</v>
      </c>
      <c r="L18" s="276">
        <v>0</v>
      </c>
      <c r="M18" s="276">
        <v>0</v>
      </c>
      <c r="N18" s="276">
        <v>0</v>
      </c>
      <c r="O18" s="276">
        <v>13</v>
      </c>
      <c r="P18" s="276"/>
      <c r="Q18" s="210"/>
      <c r="R18" s="210"/>
      <c r="S18" s="69">
        <f t="shared" si="0"/>
        <v>13</v>
      </c>
      <c r="T18" s="70">
        <f t="shared" si="1"/>
        <v>0.001504629629629633</v>
      </c>
      <c r="U18" s="211">
        <v>0.007199074074074074</v>
      </c>
      <c r="V18" s="211"/>
      <c r="W18" s="190">
        <f t="shared" si="2"/>
        <v>0.008703703703703707</v>
      </c>
      <c r="X18" s="212">
        <f t="shared" si="3"/>
        <v>1.3380782918149465</v>
      </c>
      <c r="Y18" s="173">
        <v>9</v>
      </c>
      <c r="Z18" s="169" t="str">
        <f t="shared" si="6"/>
        <v>II</v>
      </c>
      <c r="AA18" s="36">
        <v>46</v>
      </c>
      <c r="AB18" s="215">
        <f t="shared" si="5"/>
        <v>1</v>
      </c>
    </row>
    <row r="19" spans="1:28" ht="15" customHeight="1">
      <c r="A19" s="173"/>
      <c r="B19" s="258">
        <v>193</v>
      </c>
      <c r="C19" s="255" t="str">
        <f>VLOOKUP($B19,мандатка!$B:$I,2,FALSE)</f>
        <v>чол</v>
      </c>
      <c r="D19" s="256" t="str">
        <f>VLOOKUP($B19,мандатка!$B:$I,3,FALSE)</f>
        <v>Массай Олександр</v>
      </c>
      <c r="E19" s="257">
        <f>VLOOKUP($B19,мандатка!$B:$I,4,FALSE)</f>
        <v>1998</v>
      </c>
      <c r="F19" s="257" t="str">
        <f>VLOOKUP($B19,мандатка!$B:$I,5,FALSE)</f>
        <v>II</v>
      </c>
      <c r="G19" s="255" t="str">
        <f>VLOOKUP($B19,мандатка!$B:$I,6,FALSE)</f>
        <v>ДАІ Побузький ЦДЮТ</v>
      </c>
      <c r="H19" s="53" t="str">
        <f>VLOOKUP($B19,мандатка!$B:$I,7,FALSE)</f>
        <v>Кіровоградська</v>
      </c>
      <c r="I19" s="275">
        <v>0</v>
      </c>
      <c r="J19" s="276">
        <v>0</v>
      </c>
      <c r="K19" s="276">
        <v>0</v>
      </c>
      <c r="L19" s="276">
        <v>0</v>
      </c>
      <c r="M19" s="276">
        <v>3</v>
      </c>
      <c r="N19" s="276">
        <v>6</v>
      </c>
      <c r="O19" s="276">
        <v>14</v>
      </c>
      <c r="P19" s="276"/>
      <c r="Q19" s="210"/>
      <c r="R19" s="210"/>
      <c r="S19" s="69">
        <f t="shared" si="0"/>
        <v>23</v>
      </c>
      <c r="T19" s="70">
        <f t="shared" si="1"/>
        <v>0.002662037037037043</v>
      </c>
      <c r="U19" s="211">
        <v>0.00662037037037037</v>
      </c>
      <c r="V19" s="211"/>
      <c r="W19" s="190">
        <f t="shared" si="2"/>
        <v>0.009282407407407413</v>
      </c>
      <c r="X19" s="212">
        <f t="shared" si="3"/>
        <v>1.4270462633451961</v>
      </c>
      <c r="Y19" s="173">
        <v>10</v>
      </c>
      <c r="Z19" s="169" t="str">
        <f t="shared" si="6"/>
        <v>III</v>
      </c>
      <c r="AA19" s="36">
        <v>45</v>
      </c>
      <c r="AB19" s="215">
        <f t="shared" si="5"/>
        <v>3</v>
      </c>
    </row>
    <row r="20" spans="1:28" ht="15" customHeight="1">
      <c r="A20" s="210"/>
      <c r="B20" s="258">
        <v>203</v>
      </c>
      <c r="C20" s="255" t="str">
        <f>VLOOKUP($B20,мандатка!$B:$I,2,FALSE)</f>
        <v>чол</v>
      </c>
      <c r="D20" s="256" t="str">
        <f>VLOOKUP($B20,мандатка!$B:$I,3,FALSE)</f>
        <v>Мамалига Данило</v>
      </c>
      <c r="E20" s="257">
        <f>VLOOKUP($B20,мандатка!$B:$I,4,FALSE)</f>
        <v>1999</v>
      </c>
      <c r="F20" s="257" t="str">
        <f>VLOOKUP($B20,мандатка!$B:$I,5,FALSE)</f>
        <v>III юн</v>
      </c>
      <c r="G20" s="255" t="str">
        <f>VLOOKUP($B20,мандатка!$B:$I,6,FALSE)</f>
        <v>Кіровоградська область</v>
      </c>
      <c r="H20" s="53" t="str">
        <f>VLOOKUP($B20,мандатка!$B:$I,7,FALSE)</f>
        <v>Кіровоградська</v>
      </c>
      <c r="I20" s="275">
        <v>0</v>
      </c>
      <c r="J20" s="276">
        <v>0</v>
      </c>
      <c r="K20" s="276">
        <v>0</v>
      </c>
      <c r="L20" s="276">
        <v>0</v>
      </c>
      <c r="M20" s="276">
        <v>0</v>
      </c>
      <c r="N20" s="276">
        <v>0</v>
      </c>
      <c r="O20" s="276">
        <v>15</v>
      </c>
      <c r="P20" s="276"/>
      <c r="Q20" s="210"/>
      <c r="R20" s="210"/>
      <c r="S20" s="69">
        <f t="shared" si="0"/>
        <v>15</v>
      </c>
      <c r="T20" s="70">
        <f t="shared" si="1"/>
        <v>0.0017361111111111151</v>
      </c>
      <c r="U20" s="211">
        <v>0.007592592592592593</v>
      </c>
      <c r="V20" s="211"/>
      <c r="W20" s="190">
        <f t="shared" si="2"/>
        <v>0.009328703703703707</v>
      </c>
      <c r="X20" s="212">
        <f t="shared" si="3"/>
        <v>1.4341637010676156</v>
      </c>
      <c r="Y20" s="173">
        <v>11</v>
      </c>
      <c r="Z20" s="169" t="str">
        <f t="shared" si="6"/>
        <v>III</v>
      </c>
      <c r="AA20" s="36">
        <v>44</v>
      </c>
      <c r="AB20" s="215">
        <f t="shared" si="5"/>
        <v>0.1</v>
      </c>
    </row>
    <row r="21" spans="1:28" ht="15" customHeight="1">
      <c r="A21" s="173"/>
      <c r="B21" s="258">
        <v>134</v>
      </c>
      <c r="C21" s="255" t="str">
        <f>VLOOKUP($B21,мандатка!$B:$I,2,FALSE)</f>
        <v>чол</v>
      </c>
      <c r="D21" s="256" t="str">
        <f>VLOOKUP($B21,мандатка!$B:$I,3,FALSE)</f>
        <v>Міроненко Володимир</v>
      </c>
      <c r="E21" s="257">
        <f>VLOOKUP($B21,мандатка!$B:$I,4,FALSE)</f>
        <v>1999</v>
      </c>
      <c r="F21" s="257" t="str">
        <f>VLOOKUP($B21,мандатка!$B:$I,5,FALSE)</f>
        <v>I юн</v>
      </c>
      <c r="G21" s="255" t="str">
        <f>VLOOKUP($B21,мандатка!$B:$I,6,FALSE)</f>
        <v>Луганський ОЦДЮТК</v>
      </c>
      <c r="H21" s="53" t="str">
        <f>VLOOKUP($B21,мандатка!$B:$I,7,FALSE)</f>
        <v>Луганська</v>
      </c>
      <c r="I21" s="275">
        <v>0</v>
      </c>
      <c r="J21" s="275">
        <v>1</v>
      </c>
      <c r="K21" s="275">
        <v>1</v>
      </c>
      <c r="L21" s="275">
        <v>0</v>
      </c>
      <c r="M21" s="275">
        <v>1</v>
      </c>
      <c r="N21" s="275">
        <v>0</v>
      </c>
      <c r="O21" s="275">
        <v>9</v>
      </c>
      <c r="P21" s="275"/>
      <c r="Q21" s="173"/>
      <c r="R21" s="173"/>
      <c r="S21" s="69">
        <f t="shared" si="0"/>
        <v>12</v>
      </c>
      <c r="T21" s="70">
        <f t="shared" si="1"/>
        <v>0.001388888888888892</v>
      </c>
      <c r="U21" s="211">
        <v>0.008263888888888888</v>
      </c>
      <c r="V21" s="211"/>
      <c r="W21" s="190">
        <f t="shared" si="2"/>
        <v>0.009652777777777781</v>
      </c>
      <c r="X21" s="212">
        <f t="shared" si="3"/>
        <v>1.4839857651245552</v>
      </c>
      <c r="Y21" s="173">
        <v>12</v>
      </c>
      <c r="Z21" s="169" t="str">
        <f t="shared" si="6"/>
        <v>III</v>
      </c>
      <c r="AA21" s="36">
        <v>43</v>
      </c>
      <c r="AB21" s="215">
        <f t="shared" si="5"/>
        <v>1</v>
      </c>
    </row>
    <row r="22" spans="1:28" ht="15" customHeight="1">
      <c r="A22" s="210"/>
      <c r="B22" s="258">
        <v>175</v>
      </c>
      <c r="C22" s="255" t="str">
        <f>VLOOKUP($B22,мандатка!$B:$I,2,FALSE)</f>
        <v>чол</v>
      </c>
      <c r="D22" s="256" t="str">
        <f>VLOOKUP($B22,мандатка!$B:$I,3,FALSE)</f>
        <v>Жоров Денис</v>
      </c>
      <c r="E22" s="257">
        <f>VLOOKUP($B22,мандатка!$B:$I,4,FALSE)</f>
        <v>1998</v>
      </c>
      <c r="F22" s="257" t="str">
        <f>VLOOKUP($B22,мандатка!$B:$I,5,FALSE)</f>
        <v>II</v>
      </c>
      <c r="G22" s="255" t="str">
        <f>VLOOKUP($B22,мандатка!$B:$I,6,FALSE)</f>
        <v>КЗ "ЦТКТУМ" ХОР-1</v>
      </c>
      <c r="H22" s="53" t="str">
        <f>VLOOKUP($B22,мандатка!$B:$I,7,FALSE)</f>
        <v>Херсонська</v>
      </c>
      <c r="I22" s="275">
        <v>0</v>
      </c>
      <c r="J22" s="276">
        <v>0</v>
      </c>
      <c r="K22" s="276">
        <v>11</v>
      </c>
      <c r="L22" s="276">
        <v>0</v>
      </c>
      <c r="M22" s="276">
        <v>11</v>
      </c>
      <c r="N22" s="276">
        <v>0</v>
      </c>
      <c r="O22" s="276">
        <v>8</v>
      </c>
      <c r="P22" s="276"/>
      <c r="Q22" s="210"/>
      <c r="R22" s="210"/>
      <c r="S22" s="69">
        <f t="shared" si="0"/>
        <v>30</v>
      </c>
      <c r="T22" s="70">
        <f t="shared" si="1"/>
        <v>0.0034722222222222303</v>
      </c>
      <c r="U22" s="211">
        <v>0.0062499999999999995</v>
      </c>
      <c r="V22" s="211"/>
      <c r="W22" s="190">
        <f t="shared" si="2"/>
        <v>0.00972222222222223</v>
      </c>
      <c r="X22" s="212">
        <f t="shared" si="3"/>
        <v>1.4946619217081856</v>
      </c>
      <c r="Y22" s="173">
        <v>13</v>
      </c>
      <c r="Z22" s="169" t="str">
        <f t="shared" si="6"/>
        <v>III</v>
      </c>
      <c r="AA22" s="36">
        <v>42</v>
      </c>
      <c r="AB22" s="215">
        <f t="shared" si="5"/>
        <v>3</v>
      </c>
    </row>
    <row r="23" spans="1:28" ht="15" customHeight="1">
      <c r="A23" s="173"/>
      <c r="B23" s="258">
        <v>125</v>
      </c>
      <c r="C23" s="255" t="str">
        <f>VLOOKUP($B23,мандатка!$B:$I,2,FALSE)</f>
        <v>чол</v>
      </c>
      <c r="D23" s="256" t="str">
        <f>VLOOKUP($B23,мандатка!$B:$I,3,FALSE)</f>
        <v>Єременко Іван</v>
      </c>
      <c r="E23" s="257">
        <f>VLOOKUP($B23,мандатка!$B:$I,4,FALSE)</f>
        <v>1999</v>
      </c>
      <c r="F23" s="257" t="str">
        <f>VLOOKUP($B23,мандатка!$B:$I,5,FALSE)</f>
        <v>III</v>
      </c>
      <c r="G23" s="255" t="str">
        <f>VLOOKUP($B23,мандатка!$B:$I,6,FALSE)</f>
        <v>Сумський ОЦПО та РТМ</v>
      </c>
      <c r="H23" s="53" t="str">
        <f>VLOOKUP($B23,мандатка!$B:$I,7,FALSE)</f>
        <v>Сумська</v>
      </c>
      <c r="I23" s="275">
        <v>0</v>
      </c>
      <c r="J23" s="275">
        <v>0</v>
      </c>
      <c r="K23" s="275">
        <v>0</v>
      </c>
      <c r="L23" s="275">
        <v>0</v>
      </c>
      <c r="M23" s="275">
        <v>0</v>
      </c>
      <c r="N23" s="275">
        <v>0</v>
      </c>
      <c r="O23" s="275">
        <v>13</v>
      </c>
      <c r="P23" s="275"/>
      <c r="Q23" s="173"/>
      <c r="R23" s="173"/>
      <c r="S23" s="69">
        <f t="shared" si="0"/>
        <v>13</v>
      </c>
      <c r="T23" s="70">
        <f t="shared" si="1"/>
        <v>0.001504629629629633</v>
      </c>
      <c r="U23" s="211">
        <v>0.008344907407407409</v>
      </c>
      <c r="V23" s="211"/>
      <c r="W23" s="190">
        <f t="shared" si="2"/>
        <v>0.009849537037037042</v>
      </c>
      <c r="X23" s="212">
        <f t="shared" si="3"/>
        <v>1.51423487544484</v>
      </c>
      <c r="Y23" s="173">
        <v>14</v>
      </c>
      <c r="Z23" s="169" t="str">
        <f t="shared" si="6"/>
        <v>III</v>
      </c>
      <c r="AA23" s="36">
        <v>41</v>
      </c>
      <c r="AB23" s="215">
        <f t="shared" si="5"/>
        <v>1</v>
      </c>
    </row>
    <row r="24" spans="1:28" ht="15" customHeight="1">
      <c r="A24" s="210"/>
      <c r="B24" s="258">
        <v>163</v>
      </c>
      <c r="C24" s="255" t="str">
        <f>VLOOKUP($B24,мандатка!$B:$I,2,FALSE)</f>
        <v>чол</v>
      </c>
      <c r="D24" s="256" t="str">
        <f>VLOOKUP($B24,мандатка!$B:$I,3,FALSE)</f>
        <v>Дідушок Леонід</v>
      </c>
      <c r="E24" s="257">
        <f>VLOOKUP($B24,мандатка!$B:$I,4,FALSE)</f>
        <v>2000</v>
      </c>
      <c r="F24" s="257" t="str">
        <f>VLOOKUP($B24,мандатка!$B:$I,5,FALSE)</f>
        <v>I юн</v>
      </c>
      <c r="G24" s="255" t="str">
        <f>VLOOKUP($B24,мандатка!$B:$I,6,FALSE)</f>
        <v>КЗ «ЦТКТУМ» ХОР-2 </v>
      </c>
      <c r="H24" s="53" t="str">
        <f>VLOOKUP($B24,мандатка!$B:$I,7,FALSE)</f>
        <v>Херсонська</v>
      </c>
      <c r="I24" s="275">
        <v>0</v>
      </c>
      <c r="J24" s="276">
        <v>1</v>
      </c>
      <c r="K24" s="276">
        <v>12</v>
      </c>
      <c r="L24" s="276">
        <v>0</v>
      </c>
      <c r="M24" s="276">
        <v>12</v>
      </c>
      <c r="N24" s="276">
        <v>0</v>
      </c>
      <c r="O24" s="276">
        <v>4</v>
      </c>
      <c r="P24" s="276"/>
      <c r="Q24" s="210"/>
      <c r="R24" s="210"/>
      <c r="S24" s="69">
        <f t="shared" si="0"/>
        <v>29</v>
      </c>
      <c r="T24" s="70">
        <f t="shared" si="1"/>
        <v>0.003356481481481489</v>
      </c>
      <c r="U24" s="211">
        <v>0.00650462962962963</v>
      </c>
      <c r="V24" s="211"/>
      <c r="W24" s="190">
        <f t="shared" si="2"/>
        <v>0.009861111111111119</v>
      </c>
      <c r="X24" s="212">
        <f t="shared" si="3"/>
        <v>1.5160142348754455</v>
      </c>
      <c r="Y24" s="173">
        <v>15</v>
      </c>
      <c r="Z24" s="169" t="str">
        <f t="shared" si="6"/>
        <v>III</v>
      </c>
      <c r="AA24" s="36">
        <v>40</v>
      </c>
      <c r="AB24" s="215">
        <f t="shared" si="5"/>
        <v>1</v>
      </c>
    </row>
    <row r="25" spans="1:28" ht="15" customHeight="1">
      <c r="A25" s="210"/>
      <c r="B25" s="258">
        <v>161</v>
      </c>
      <c r="C25" s="255" t="str">
        <f>VLOOKUP($B25,мандатка!$B:$I,2,FALSE)</f>
        <v>чол</v>
      </c>
      <c r="D25" s="256" t="str">
        <f>VLOOKUP($B25,мандатка!$B:$I,3,FALSE)</f>
        <v>Чекалдін Владислав</v>
      </c>
      <c r="E25" s="257">
        <f>VLOOKUP($B25,мандатка!$B:$I,4,FALSE)</f>
        <v>2000</v>
      </c>
      <c r="F25" s="257" t="str">
        <f>VLOOKUP($B25,мандатка!$B:$I,5,FALSE)</f>
        <v>III</v>
      </c>
      <c r="G25" s="255" t="str">
        <f>VLOOKUP($B25,мандатка!$B:$I,6,FALSE)</f>
        <v>КЗ «ЦТКТУМ» ХОР-2 </v>
      </c>
      <c r="H25" s="53" t="str">
        <f>VLOOKUP($B25,мандатка!$B:$I,7,FALSE)</f>
        <v>Херсонська</v>
      </c>
      <c r="I25" s="275">
        <v>0</v>
      </c>
      <c r="J25" s="276">
        <v>1</v>
      </c>
      <c r="K25" s="276">
        <v>11</v>
      </c>
      <c r="L25" s="276">
        <v>0</v>
      </c>
      <c r="M25" s="276">
        <v>11</v>
      </c>
      <c r="N25" s="276">
        <v>0</v>
      </c>
      <c r="O25" s="276">
        <v>16</v>
      </c>
      <c r="P25" s="276"/>
      <c r="Q25" s="210"/>
      <c r="R25" s="210"/>
      <c r="S25" s="69">
        <f t="shared" si="0"/>
        <v>39</v>
      </c>
      <c r="T25" s="70">
        <f t="shared" si="1"/>
        <v>0.004513888888888899</v>
      </c>
      <c r="U25" s="211">
        <v>0.005532407407407407</v>
      </c>
      <c r="V25" s="211"/>
      <c r="W25" s="190">
        <f t="shared" si="2"/>
        <v>0.010046296296296307</v>
      </c>
      <c r="X25" s="212">
        <f t="shared" si="3"/>
        <v>1.5444839857651256</v>
      </c>
      <c r="Y25" s="173">
        <v>16</v>
      </c>
      <c r="Z25" s="169" t="str">
        <f t="shared" si="6"/>
        <v>III</v>
      </c>
      <c r="AA25" s="36">
        <v>39</v>
      </c>
      <c r="AB25" s="215">
        <f t="shared" si="5"/>
        <v>1</v>
      </c>
    </row>
    <row r="26" spans="1:28" ht="15" customHeight="1">
      <c r="A26" s="173"/>
      <c r="B26" s="258">
        <v>166</v>
      </c>
      <c r="C26" s="255" t="str">
        <f>VLOOKUP($B26,мандатка!$B:$I,2,FALSE)</f>
        <v>чол</v>
      </c>
      <c r="D26" s="256" t="str">
        <f>VLOOKUP($B26,мандатка!$B:$I,3,FALSE)</f>
        <v>Грязєв Богдан</v>
      </c>
      <c r="E26" s="257">
        <f>VLOOKUP($B26,мандатка!$B:$I,4,FALSE)</f>
        <v>2001</v>
      </c>
      <c r="F26" s="257" t="str">
        <f>VLOOKUP($B26,мандатка!$B:$I,5,FALSE)</f>
        <v>III</v>
      </c>
      <c r="G26" s="255" t="str">
        <f>VLOOKUP($B26,мандатка!$B:$I,6,FALSE)</f>
        <v>КЗ «ЦТКТУМ» ХОР-2 </v>
      </c>
      <c r="H26" s="53" t="str">
        <f>VLOOKUP($B26,мандатка!$B:$I,7,FALSE)</f>
        <v>Херсонська</v>
      </c>
      <c r="I26" s="275">
        <v>0</v>
      </c>
      <c r="J26" s="276">
        <v>0</v>
      </c>
      <c r="K26" s="276">
        <v>15</v>
      </c>
      <c r="L26" s="276">
        <v>0</v>
      </c>
      <c r="M26" s="276">
        <v>12</v>
      </c>
      <c r="N26" s="276">
        <v>0</v>
      </c>
      <c r="O26" s="276">
        <v>16</v>
      </c>
      <c r="P26" s="276"/>
      <c r="Q26" s="210"/>
      <c r="R26" s="210"/>
      <c r="S26" s="69">
        <f t="shared" si="0"/>
        <v>43</v>
      </c>
      <c r="T26" s="70">
        <f t="shared" si="1"/>
        <v>0.004976851851851863</v>
      </c>
      <c r="U26" s="211">
        <v>0.005138888888888889</v>
      </c>
      <c r="V26" s="211"/>
      <c r="W26" s="190">
        <f t="shared" si="2"/>
        <v>0.010115740740740752</v>
      </c>
      <c r="X26" s="212">
        <f t="shared" si="3"/>
        <v>1.5551601423487555</v>
      </c>
      <c r="Y26" s="173">
        <v>17</v>
      </c>
      <c r="Z26" s="169" t="str">
        <f t="shared" si="6"/>
        <v>III</v>
      </c>
      <c r="AA26" s="36">
        <v>38</v>
      </c>
      <c r="AB26" s="215">
        <f t="shared" si="5"/>
        <v>1</v>
      </c>
    </row>
    <row r="27" spans="1:28" ht="15" customHeight="1">
      <c r="A27" s="210"/>
      <c r="B27" s="258">
        <v>111</v>
      </c>
      <c r="C27" s="255" t="str">
        <f>VLOOKUP($B27,мандатка!$B:$I,2,FALSE)</f>
        <v>чол</v>
      </c>
      <c r="D27" s="256" t="str">
        <f>VLOOKUP($B27,мандатка!$B:$I,3,FALSE)</f>
        <v>Волинец Валерій</v>
      </c>
      <c r="E27" s="257">
        <f>VLOOKUP($B27,мандатка!$B:$I,4,FALSE)</f>
        <v>1999</v>
      </c>
      <c r="F27" s="257" t="str">
        <f>VLOOKUP($B27,мандатка!$B:$I,5,FALSE)</f>
        <v>II</v>
      </c>
      <c r="G27" s="255" t="str">
        <f>VLOOKUP($B27,мандатка!$B:$I,6,FALSE)</f>
        <v>МОЦТКЕ УМ</v>
      </c>
      <c r="H27" s="53" t="str">
        <f>VLOOKUP($B27,мандатка!$B:$I,7,FALSE)</f>
        <v>Миколаївська</v>
      </c>
      <c r="I27" s="275">
        <v>0</v>
      </c>
      <c r="J27" s="275">
        <v>0</v>
      </c>
      <c r="K27" s="275">
        <v>1</v>
      </c>
      <c r="L27" s="275">
        <v>10</v>
      </c>
      <c r="M27" s="275">
        <v>1</v>
      </c>
      <c r="N27" s="275">
        <v>0</v>
      </c>
      <c r="O27" s="275">
        <v>13</v>
      </c>
      <c r="P27" s="275"/>
      <c r="Q27" s="173"/>
      <c r="R27" s="173"/>
      <c r="S27" s="69">
        <f aca="true" t="shared" si="7" ref="S27:S48">SUM(I27:R27)</f>
        <v>25</v>
      </c>
      <c r="T27" s="70">
        <f aca="true" t="shared" si="8" ref="T27:T48">S27*$AB$5</f>
        <v>0.002893518518518525</v>
      </c>
      <c r="U27" s="211">
        <v>0.007233796296296296</v>
      </c>
      <c r="V27" s="211"/>
      <c r="W27" s="190">
        <f aca="true" t="shared" si="9" ref="W27:W48">SUM(T27:V27)</f>
        <v>0.010127314814814822</v>
      </c>
      <c r="X27" s="212">
        <f aca="true" t="shared" si="10" ref="X27:X48">W27/W$10</f>
        <v>1.55693950177936</v>
      </c>
      <c r="Y27" s="173">
        <v>18</v>
      </c>
      <c r="Z27" s="169" t="str">
        <f t="shared" si="6"/>
        <v>III</v>
      </c>
      <c r="AA27" s="36">
        <v>37</v>
      </c>
      <c r="AB27" s="215">
        <f aca="true" t="shared" si="11" ref="AB27:AB48">IF($F27="МС",100,IF($F27="КМС",30,IF($F27="I",10,IF($F27="II",3,IF($F27="III",1,IF($F27="I юн",1,IF($F27="II юн",0.3,IF($F27="III юн",0.1,0))))))))</f>
        <v>3</v>
      </c>
    </row>
    <row r="28" spans="1:28" ht="15" customHeight="1">
      <c r="A28" s="173"/>
      <c r="B28" s="258">
        <v>106</v>
      </c>
      <c r="C28" s="255" t="str">
        <f>VLOOKUP($B28,мандатка!$B:$I,2,FALSE)</f>
        <v>чол</v>
      </c>
      <c r="D28" s="256" t="str">
        <f>VLOOKUP($B28,мандатка!$B:$I,3,FALSE)</f>
        <v>Бабченко Роман</v>
      </c>
      <c r="E28" s="257">
        <f>VLOOKUP($B28,мандатка!$B:$I,4,FALSE)</f>
        <v>1998</v>
      </c>
      <c r="F28" s="257" t="str">
        <f>VLOOKUP($B28,мандатка!$B:$I,5,FALSE)</f>
        <v>III</v>
      </c>
      <c r="G28" s="255" t="str">
        <f>VLOOKUP($B28,мандатка!$B:$I,6,FALSE)</f>
        <v>КЗ «ЗОЦТКУМ» ЗОР </v>
      </c>
      <c r="H28" s="53" t="str">
        <f>VLOOKUP($B28,мандатка!$B:$I,7,FALSE)</f>
        <v>Запорізька</v>
      </c>
      <c r="I28" s="275">
        <v>0</v>
      </c>
      <c r="J28" s="275">
        <v>0</v>
      </c>
      <c r="K28" s="275">
        <v>1</v>
      </c>
      <c r="L28" s="275">
        <v>0</v>
      </c>
      <c r="M28" s="275">
        <v>1</v>
      </c>
      <c r="N28" s="275">
        <v>0</v>
      </c>
      <c r="O28" s="275">
        <v>13</v>
      </c>
      <c r="P28" s="275"/>
      <c r="Q28" s="173"/>
      <c r="R28" s="173"/>
      <c r="S28" s="69">
        <f t="shared" si="7"/>
        <v>15</v>
      </c>
      <c r="T28" s="70">
        <f t="shared" si="8"/>
        <v>0.0017361111111111151</v>
      </c>
      <c r="U28" s="211">
        <v>0.008599537037037036</v>
      </c>
      <c r="V28" s="211"/>
      <c r="W28" s="190">
        <f t="shared" si="9"/>
        <v>0.010335648148148151</v>
      </c>
      <c r="X28" s="212">
        <f t="shared" si="10"/>
        <v>1.588967971530249</v>
      </c>
      <c r="Y28" s="173">
        <v>19</v>
      </c>
      <c r="Z28" s="169" t="str">
        <f t="shared" si="6"/>
        <v>III</v>
      </c>
      <c r="AA28" s="36">
        <v>36</v>
      </c>
      <c r="AB28" s="215">
        <f t="shared" si="11"/>
        <v>1</v>
      </c>
    </row>
    <row r="29" spans="1:28" ht="15" customHeight="1">
      <c r="A29" s="173"/>
      <c r="B29" s="258">
        <v>153</v>
      </c>
      <c r="C29" s="255" t="str">
        <f>VLOOKUP($B29,мандатка!$B:$I,2,FALSE)</f>
        <v>чол</v>
      </c>
      <c r="D29" s="256" t="str">
        <f>VLOOKUP($B29,мандатка!$B:$I,3,FALSE)</f>
        <v>Морока Микола</v>
      </c>
      <c r="E29" s="257">
        <f>VLOOKUP($B29,мандатка!$B:$I,4,FALSE)</f>
        <v>1998</v>
      </c>
      <c r="F29" s="257" t="str">
        <f>VLOOKUP($B29,мандатка!$B:$I,5,FALSE)</f>
        <v>III</v>
      </c>
      <c r="G29" s="255" t="str">
        <f>VLOOKUP($B29,мандатка!$B:$I,6,FALSE)</f>
        <v>Харьківська область</v>
      </c>
      <c r="H29" s="53" t="str">
        <f>VLOOKUP($B29,мандатка!$B:$I,7,FALSE)</f>
        <v>Харьківська</v>
      </c>
      <c r="I29" s="275">
        <v>0</v>
      </c>
      <c r="J29" s="275">
        <v>0</v>
      </c>
      <c r="K29" s="275">
        <v>1</v>
      </c>
      <c r="L29" s="275">
        <v>0</v>
      </c>
      <c r="M29" s="275">
        <v>0</v>
      </c>
      <c r="N29" s="275">
        <v>0</v>
      </c>
      <c r="O29" s="275">
        <v>16</v>
      </c>
      <c r="P29" s="275"/>
      <c r="Q29" s="173"/>
      <c r="R29" s="173"/>
      <c r="S29" s="69">
        <f t="shared" si="7"/>
        <v>17</v>
      </c>
      <c r="T29" s="70">
        <f t="shared" si="8"/>
        <v>0.001967592592592597</v>
      </c>
      <c r="U29" s="211">
        <v>0.008402777777777778</v>
      </c>
      <c r="V29" s="211"/>
      <c r="W29" s="190">
        <f t="shared" si="9"/>
        <v>0.010370370370370375</v>
      </c>
      <c r="X29" s="212">
        <f t="shared" si="10"/>
        <v>1.5943060498220643</v>
      </c>
      <c r="Y29" s="173">
        <v>20</v>
      </c>
      <c r="Z29" s="169" t="str">
        <f t="shared" si="6"/>
        <v>III</v>
      </c>
      <c r="AA29" s="36">
        <v>35</v>
      </c>
      <c r="AB29" s="215">
        <f t="shared" si="11"/>
        <v>1</v>
      </c>
    </row>
    <row r="30" spans="1:28" ht="15" customHeight="1">
      <c r="A30" s="173"/>
      <c r="B30" s="258">
        <v>102</v>
      </c>
      <c r="C30" s="255" t="str">
        <f>VLOOKUP($B30,мандатка!$B:$I,2,FALSE)</f>
        <v>чол</v>
      </c>
      <c r="D30" s="256" t="str">
        <f>VLOOKUP($B30,мандатка!$B:$I,3,FALSE)</f>
        <v>Рогожин Микита</v>
      </c>
      <c r="E30" s="257">
        <f>VLOOKUP($B30,мандатка!$B:$I,4,FALSE)</f>
        <v>2000</v>
      </c>
      <c r="F30" s="257" t="str">
        <f>VLOOKUP($B30,мандатка!$B:$I,5,FALSE)</f>
        <v>III</v>
      </c>
      <c r="G30" s="255" t="str">
        <f>VLOOKUP($B30,мандатка!$B:$I,6,FALSE)</f>
        <v>КЗ «ЗОЦТКУМ» ЗОР </v>
      </c>
      <c r="H30" s="53" t="str">
        <f>VLOOKUP($B30,мандатка!$B:$I,7,FALSE)</f>
        <v>Запорізька</v>
      </c>
      <c r="I30" s="275">
        <v>0</v>
      </c>
      <c r="J30" s="275">
        <v>0</v>
      </c>
      <c r="K30" s="275">
        <v>1</v>
      </c>
      <c r="L30" s="275">
        <v>0</v>
      </c>
      <c r="M30" s="275">
        <v>2</v>
      </c>
      <c r="N30" s="275">
        <v>0</v>
      </c>
      <c r="O30" s="275">
        <v>19</v>
      </c>
      <c r="P30" s="275"/>
      <c r="Q30" s="173"/>
      <c r="R30" s="173"/>
      <c r="S30" s="69">
        <f t="shared" si="7"/>
        <v>22</v>
      </c>
      <c r="T30" s="70">
        <f t="shared" si="8"/>
        <v>0.002546296296296302</v>
      </c>
      <c r="U30" s="211">
        <v>0.008252314814814815</v>
      </c>
      <c r="V30" s="211"/>
      <c r="W30" s="190">
        <f t="shared" si="9"/>
        <v>0.010798611111111116</v>
      </c>
      <c r="X30" s="212">
        <f t="shared" si="10"/>
        <v>1.6601423487544487</v>
      </c>
      <c r="Y30" s="173">
        <v>21</v>
      </c>
      <c r="Z30" s="169" t="str">
        <f t="shared" si="6"/>
        <v>III</v>
      </c>
      <c r="AA30" s="36">
        <v>34</v>
      </c>
      <c r="AB30" s="215">
        <f t="shared" si="11"/>
        <v>1</v>
      </c>
    </row>
    <row r="31" spans="1:28" ht="15" customHeight="1">
      <c r="A31" s="210"/>
      <c r="B31" s="258">
        <v>162</v>
      </c>
      <c r="C31" s="255" t="str">
        <f>VLOOKUP($B31,мандатка!$B:$I,2,FALSE)</f>
        <v>чол</v>
      </c>
      <c r="D31" s="256" t="str">
        <f>VLOOKUP($B31,мандатка!$B:$I,3,FALSE)</f>
        <v>Пороскун Андрій</v>
      </c>
      <c r="E31" s="257">
        <f>VLOOKUP($B31,мандатка!$B:$I,4,FALSE)</f>
        <v>2000</v>
      </c>
      <c r="F31" s="257" t="str">
        <f>VLOOKUP($B31,мандатка!$B:$I,5,FALSE)</f>
        <v>III</v>
      </c>
      <c r="G31" s="255" t="str">
        <f>VLOOKUP($B31,мандатка!$B:$I,6,FALSE)</f>
        <v>КЗ «ЦТКТУМ» ХОР-2 </v>
      </c>
      <c r="H31" s="53" t="str">
        <f>VLOOKUP($B31,мандатка!$B:$I,7,FALSE)</f>
        <v>Херсонська</v>
      </c>
      <c r="I31" s="275">
        <v>0</v>
      </c>
      <c r="J31" s="276">
        <v>0</v>
      </c>
      <c r="K31" s="276">
        <v>11</v>
      </c>
      <c r="L31" s="276">
        <v>0</v>
      </c>
      <c r="M31" s="276">
        <v>11</v>
      </c>
      <c r="N31" s="276">
        <v>0</v>
      </c>
      <c r="O31" s="276">
        <v>10</v>
      </c>
      <c r="P31" s="276"/>
      <c r="Q31" s="210"/>
      <c r="R31" s="210"/>
      <c r="S31" s="69">
        <f t="shared" si="7"/>
        <v>32</v>
      </c>
      <c r="T31" s="70">
        <f t="shared" si="8"/>
        <v>0.003703703703703712</v>
      </c>
      <c r="U31" s="211">
        <v>0.007141203703703704</v>
      </c>
      <c r="V31" s="211"/>
      <c r="W31" s="190">
        <f t="shared" si="9"/>
        <v>0.010844907407407416</v>
      </c>
      <c r="X31" s="212">
        <f t="shared" si="10"/>
        <v>1.667259786476869</v>
      </c>
      <c r="Y31" s="173">
        <v>22</v>
      </c>
      <c r="Z31" s="169" t="str">
        <f t="shared" si="6"/>
        <v>III</v>
      </c>
      <c r="AA31" s="36">
        <v>33</v>
      </c>
      <c r="AB31" s="215">
        <f t="shared" si="11"/>
        <v>1</v>
      </c>
    </row>
    <row r="32" spans="1:28" ht="15" customHeight="1">
      <c r="A32" s="210"/>
      <c r="B32" s="258">
        <v>173</v>
      </c>
      <c r="C32" s="255" t="str">
        <f>VLOOKUP($B32,мандатка!$B:$I,2,FALSE)</f>
        <v>чол</v>
      </c>
      <c r="D32" s="256" t="str">
        <f>VLOOKUP($B32,мандатка!$B:$I,3,FALSE)</f>
        <v>Глібчук Ярослав</v>
      </c>
      <c r="E32" s="257">
        <f>VLOOKUP($B32,мандатка!$B:$I,4,FALSE)</f>
        <v>1998</v>
      </c>
      <c r="F32" s="257" t="str">
        <f>VLOOKUP($B32,мандатка!$B:$I,5,FALSE)</f>
        <v>II</v>
      </c>
      <c r="G32" s="255" t="str">
        <f>VLOOKUP($B32,мандатка!$B:$I,6,FALSE)</f>
        <v>КЗ "ЦТКТУМ" ХОР-1</v>
      </c>
      <c r="H32" s="53" t="str">
        <f>VLOOKUP($B32,мандатка!$B:$I,7,FALSE)</f>
        <v>Херсонська</v>
      </c>
      <c r="I32" s="275">
        <v>0</v>
      </c>
      <c r="J32" s="276">
        <v>0</v>
      </c>
      <c r="K32" s="276">
        <v>11</v>
      </c>
      <c r="L32" s="276">
        <v>0</v>
      </c>
      <c r="M32" s="276">
        <v>11</v>
      </c>
      <c r="N32" s="276">
        <v>6</v>
      </c>
      <c r="O32" s="276">
        <v>8</v>
      </c>
      <c r="P32" s="276"/>
      <c r="Q32" s="210"/>
      <c r="R32" s="210"/>
      <c r="S32" s="69">
        <f t="shared" si="7"/>
        <v>36</v>
      </c>
      <c r="T32" s="70">
        <f t="shared" si="8"/>
        <v>0.004166666666666676</v>
      </c>
      <c r="U32" s="211">
        <v>0.0066782407407407415</v>
      </c>
      <c r="V32" s="211"/>
      <c r="W32" s="190">
        <f t="shared" si="9"/>
        <v>0.010844907407407418</v>
      </c>
      <c r="X32" s="212">
        <f t="shared" si="10"/>
        <v>1.6672597864768692</v>
      </c>
      <c r="Y32" s="173">
        <v>23</v>
      </c>
      <c r="Z32" s="169" t="str">
        <f t="shared" si="6"/>
        <v>III</v>
      </c>
      <c r="AA32" s="36">
        <v>32</v>
      </c>
      <c r="AB32" s="215">
        <f t="shared" si="11"/>
        <v>3</v>
      </c>
    </row>
    <row r="33" spans="1:28" ht="15" customHeight="1">
      <c r="A33" s="173"/>
      <c r="B33" s="258">
        <v>121</v>
      </c>
      <c r="C33" s="255" t="str">
        <f>VLOOKUP($B33,мандатка!$B:$I,2,FALSE)</f>
        <v>чол</v>
      </c>
      <c r="D33" s="256" t="str">
        <f>VLOOKUP($B33,мандатка!$B:$I,3,FALSE)</f>
        <v>Гребеннік Костянтин</v>
      </c>
      <c r="E33" s="257">
        <f>VLOOKUP($B33,мандатка!$B:$I,4,FALSE)</f>
        <v>1998</v>
      </c>
      <c r="F33" s="257" t="str">
        <f>VLOOKUP($B33,мандатка!$B:$I,5,FALSE)</f>
        <v>III</v>
      </c>
      <c r="G33" s="255" t="str">
        <f>VLOOKUP($B33,мандатка!$B:$I,6,FALSE)</f>
        <v>Сумський ОЦПО та РТМ</v>
      </c>
      <c r="H33" s="53" t="str">
        <f>VLOOKUP($B33,мандатка!$B:$I,7,FALSE)</f>
        <v>Сумська</v>
      </c>
      <c r="I33" s="275">
        <v>0</v>
      </c>
      <c r="J33" s="275">
        <v>0</v>
      </c>
      <c r="K33" s="275">
        <v>0</v>
      </c>
      <c r="L33" s="275">
        <v>0</v>
      </c>
      <c r="M33" s="275">
        <v>0</v>
      </c>
      <c r="N33" s="275">
        <v>0</v>
      </c>
      <c r="O33" s="275">
        <v>16</v>
      </c>
      <c r="P33" s="275"/>
      <c r="Q33" s="173"/>
      <c r="R33" s="173"/>
      <c r="S33" s="69">
        <f t="shared" si="7"/>
        <v>16</v>
      </c>
      <c r="T33" s="70">
        <f t="shared" si="8"/>
        <v>0.001851851851851856</v>
      </c>
      <c r="U33" s="211">
        <v>0.00912037037037037</v>
      </c>
      <c r="V33" s="211"/>
      <c r="W33" s="190">
        <f t="shared" si="9"/>
        <v>0.010972222222222227</v>
      </c>
      <c r="X33" s="212">
        <f t="shared" si="10"/>
        <v>1.6868327402135233</v>
      </c>
      <c r="Y33" s="173">
        <v>24</v>
      </c>
      <c r="Z33" s="169" t="str">
        <f t="shared" si="6"/>
        <v>III</v>
      </c>
      <c r="AA33" s="36">
        <v>31</v>
      </c>
      <c r="AB33" s="215">
        <f t="shared" si="11"/>
        <v>1</v>
      </c>
    </row>
    <row r="34" spans="1:28" ht="15" customHeight="1">
      <c r="A34" s="173"/>
      <c r="B34" s="258">
        <v>165</v>
      </c>
      <c r="C34" s="255" t="str">
        <f>VLOOKUP($B34,мандатка!$B:$I,2,FALSE)</f>
        <v>чол</v>
      </c>
      <c r="D34" s="256" t="str">
        <f>VLOOKUP($B34,мандатка!$B:$I,3,FALSE)</f>
        <v>Мельніченко Андрій</v>
      </c>
      <c r="E34" s="257">
        <f>VLOOKUP($B34,мандатка!$B:$I,4,FALSE)</f>
        <v>2001</v>
      </c>
      <c r="F34" s="257" t="str">
        <f>VLOOKUP($B34,мандатка!$B:$I,5,FALSE)</f>
        <v>III</v>
      </c>
      <c r="G34" s="255" t="str">
        <f>VLOOKUP($B34,мандатка!$B:$I,6,FALSE)</f>
        <v>КЗ «ЦТКТУМ» ХОР-2 </v>
      </c>
      <c r="H34" s="53" t="str">
        <f>VLOOKUP($B34,мандатка!$B:$I,7,FALSE)</f>
        <v>Херсонська</v>
      </c>
      <c r="I34" s="275">
        <v>0</v>
      </c>
      <c r="J34" s="276">
        <v>0</v>
      </c>
      <c r="K34" s="276">
        <v>11</v>
      </c>
      <c r="L34" s="276">
        <v>0</v>
      </c>
      <c r="M34" s="276">
        <v>12</v>
      </c>
      <c r="N34" s="276">
        <v>0</v>
      </c>
      <c r="O34" s="276">
        <v>16</v>
      </c>
      <c r="P34" s="276"/>
      <c r="Q34" s="210"/>
      <c r="R34" s="210"/>
      <c r="S34" s="69">
        <f t="shared" si="7"/>
        <v>39</v>
      </c>
      <c r="T34" s="70">
        <f t="shared" si="8"/>
        <v>0.004513888888888899</v>
      </c>
      <c r="U34" s="211">
        <v>0.00650462962962963</v>
      </c>
      <c r="V34" s="211"/>
      <c r="W34" s="190">
        <f t="shared" si="9"/>
        <v>0.011018518518518528</v>
      </c>
      <c r="X34" s="212">
        <f t="shared" si="10"/>
        <v>1.693950177935944</v>
      </c>
      <c r="Y34" s="173">
        <v>25</v>
      </c>
      <c r="Z34" s="169" t="str">
        <f t="shared" si="6"/>
        <v>III</v>
      </c>
      <c r="AA34" s="36">
        <v>30</v>
      </c>
      <c r="AB34" s="215">
        <f t="shared" si="11"/>
        <v>1</v>
      </c>
    </row>
    <row r="35" spans="1:28" ht="15" customHeight="1">
      <c r="A35" s="210"/>
      <c r="B35" s="258">
        <v>164</v>
      </c>
      <c r="C35" s="255" t="str">
        <f>VLOOKUP($B35,мандатка!$B:$I,2,FALSE)</f>
        <v>чол</v>
      </c>
      <c r="D35" s="256" t="str">
        <f>VLOOKUP($B35,мандатка!$B:$I,3,FALSE)</f>
        <v>Степанов Микита</v>
      </c>
      <c r="E35" s="257">
        <f>VLOOKUP($B35,мандатка!$B:$I,4,FALSE)</f>
        <v>2000</v>
      </c>
      <c r="F35" s="257" t="str">
        <f>VLOOKUP($B35,мандатка!$B:$I,5,FALSE)</f>
        <v>III</v>
      </c>
      <c r="G35" s="255" t="str">
        <f>VLOOKUP($B35,мандатка!$B:$I,6,FALSE)</f>
        <v>КЗ «ЦТКТУМ» ХОР-2 </v>
      </c>
      <c r="H35" s="53" t="str">
        <f>VLOOKUP($B35,мандатка!$B:$I,7,FALSE)</f>
        <v>Херсонська</v>
      </c>
      <c r="I35" s="275">
        <v>1</v>
      </c>
      <c r="J35" s="276">
        <v>1</v>
      </c>
      <c r="K35" s="276">
        <v>11</v>
      </c>
      <c r="L35" s="276">
        <v>0</v>
      </c>
      <c r="M35" s="276">
        <v>12</v>
      </c>
      <c r="N35" s="276">
        <v>0</v>
      </c>
      <c r="O35" s="276">
        <v>16</v>
      </c>
      <c r="P35" s="276"/>
      <c r="Q35" s="210"/>
      <c r="R35" s="210"/>
      <c r="S35" s="69">
        <f t="shared" si="7"/>
        <v>41</v>
      </c>
      <c r="T35" s="70">
        <f t="shared" si="8"/>
        <v>0.004745370370370381</v>
      </c>
      <c r="U35" s="211">
        <v>0.006284722222222223</v>
      </c>
      <c r="V35" s="211"/>
      <c r="W35" s="190">
        <f t="shared" si="9"/>
        <v>0.011030092592592603</v>
      </c>
      <c r="X35" s="212">
        <f t="shared" si="10"/>
        <v>1.695729537366549</v>
      </c>
      <c r="Y35" s="173">
        <v>26</v>
      </c>
      <c r="Z35" s="169" t="str">
        <f t="shared" si="6"/>
        <v>III</v>
      </c>
      <c r="AA35" s="36">
        <v>29</v>
      </c>
      <c r="AB35" s="215">
        <f t="shared" si="11"/>
        <v>1</v>
      </c>
    </row>
    <row r="36" spans="1:28" ht="15" customHeight="1">
      <c r="A36" s="210"/>
      <c r="B36" s="258">
        <v>191</v>
      </c>
      <c r="C36" s="255" t="str">
        <f>VLOOKUP($B36,мандатка!$B:$I,2,FALSE)</f>
        <v>чол</v>
      </c>
      <c r="D36" s="256" t="str">
        <f>VLOOKUP($B36,мандатка!$B:$I,3,FALSE)</f>
        <v>Терновий Єгор</v>
      </c>
      <c r="E36" s="257">
        <f>VLOOKUP($B36,мандатка!$B:$I,4,FALSE)</f>
        <v>2000</v>
      </c>
      <c r="F36" s="257" t="str">
        <f>VLOOKUP($B36,мандатка!$B:$I,5,FALSE)</f>
        <v>I юн</v>
      </c>
      <c r="G36" s="255" t="str">
        <f>VLOOKUP($B36,мандатка!$B:$I,6,FALSE)</f>
        <v>ДАІ Побузький ЦДЮТ</v>
      </c>
      <c r="H36" s="53" t="str">
        <f>VLOOKUP($B36,мандатка!$B:$I,7,FALSE)</f>
        <v>Кіровоградська</v>
      </c>
      <c r="I36" s="275">
        <v>0</v>
      </c>
      <c r="J36" s="276">
        <v>0</v>
      </c>
      <c r="K36" s="276">
        <v>0</v>
      </c>
      <c r="L36" s="276">
        <v>0</v>
      </c>
      <c r="M36" s="276">
        <v>3</v>
      </c>
      <c r="N36" s="276">
        <v>0</v>
      </c>
      <c r="O36" s="276">
        <v>13</v>
      </c>
      <c r="P36" s="276"/>
      <c r="Q36" s="210"/>
      <c r="R36" s="210"/>
      <c r="S36" s="69">
        <f t="shared" si="7"/>
        <v>16</v>
      </c>
      <c r="T36" s="70">
        <f t="shared" si="8"/>
        <v>0.001851851851851856</v>
      </c>
      <c r="U36" s="211">
        <v>0.009224537037037036</v>
      </c>
      <c r="V36" s="211"/>
      <c r="W36" s="190">
        <f t="shared" si="9"/>
        <v>0.011076388888888893</v>
      </c>
      <c r="X36" s="212">
        <f t="shared" si="10"/>
        <v>1.7028469750889679</v>
      </c>
      <c r="Y36" s="173">
        <v>27</v>
      </c>
      <c r="Z36" s="169" t="str">
        <f t="shared" si="6"/>
        <v>III</v>
      </c>
      <c r="AA36" s="36">
        <v>28</v>
      </c>
      <c r="AB36" s="215">
        <f t="shared" si="11"/>
        <v>1</v>
      </c>
    </row>
    <row r="37" spans="1:28" ht="15" customHeight="1">
      <c r="A37" s="210"/>
      <c r="B37" s="258">
        <v>172</v>
      </c>
      <c r="C37" s="255" t="str">
        <f>VLOOKUP($B37,мандатка!$B:$I,2,FALSE)</f>
        <v>чол</v>
      </c>
      <c r="D37" s="256" t="str">
        <f>VLOOKUP($B37,мандатка!$B:$I,3,FALSE)</f>
        <v>Глібчук Богдан</v>
      </c>
      <c r="E37" s="257">
        <f>VLOOKUP($B37,мандатка!$B:$I,4,FALSE)</f>
        <v>1998</v>
      </c>
      <c r="F37" s="257" t="str">
        <f>VLOOKUP($B37,мандатка!$B:$I,5,FALSE)</f>
        <v>II</v>
      </c>
      <c r="G37" s="255" t="str">
        <f>VLOOKUP($B37,мандатка!$B:$I,6,FALSE)</f>
        <v>КЗ "ЦТКТУМ" ХОР-1</v>
      </c>
      <c r="H37" s="53" t="str">
        <f>VLOOKUP($B37,мандатка!$B:$I,7,FALSE)</f>
        <v>Херсонська</v>
      </c>
      <c r="I37" s="275">
        <v>3</v>
      </c>
      <c r="J37" s="276">
        <v>0</v>
      </c>
      <c r="K37" s="276">
        <v>11</v>
      </c>
      <c r="L37" s="276">
        <v>0</v>
      </c>
      <c r="M37" s="276">
        <v>11</v>
      </c>
      <c r="N37" s="276">
        <v>0</v>
      </c>
      <c r="O37" s="276">
        <v>18</v>
      </c>
      <c r="P37" s="276"/>
      <c r="Q37" s="210"/>
      <c r="R37" s="210"/>
      <c r="S37" s="69">
        <f t="shared" si="7"/>
        <v>43</v>
      </c>
      <c r="T37" s="70">
        <f t="shared" si="8"/>
        <v>0.004976851851851863</v>
      </c>
      <c r="U37" s="211">
        <v>0.006145833333333333</v>
      </c>
      <c r="V37" s="211"/>
      <c r="W37" s="190">
        <f t="shared" si="9"/>
        <v>0.011122685185185197</v>
      </c>
      <c r="X37" s="212">
        <f t="shared" si="10"/>
        <v>1.7099644128113891</v>
      </c>
      <c r="Y37" s="173">
        <v>28</v>
      </c>
      <c r="Z37" s="169" t="str">
        <f t="shared" si="6"/>
        <v>III</v>
      </c>
      <c r="AA37" s="36">
        <v>27</v>
      </c>
      <c r="AB37" s="215">
        <f t="shared" si="11"/>
        <v>3</v>
      </c>
    </row>
    <row r="38" spans="1:28" ht="15" customHeight="1">
      <c r="A38" s="173"/>
      <c r="B38" s="258">
        <v>112</v>
      </c>
      <c r="C38" s="255" t="str">
        <f>VLOOKUP($B38,мандатка!$B:$I,2,FALSE)</f>
        <v>чол</v>
      </c>
      <c r="D38" s="256" t="str">
        <f>VLOOKUP($B38,мандатка!$B:$I,3,FALSE)</f>
        <v>Скляренко Максим</v>
      </c>
      <c r="E38" s="257">
        <f>VLOOKUP($B38,мандатка!$B:$I,4,FALSE)</f>
        <v>1999</v>
      </c>
      <c r="F38" s="257" t="str">
        <f>VLOOKUP($B38,мандатка!$B:$I,5,FALSE)</f>
        <v>II юн</v>
      </c>
      <c r="G38" s="255" t="str">
        <f>VLOOKUP($B38,мандатка!$B:$I,6,FALSE)</f>
        <v>МОЦТКЕ УМ</v>
      </c>
      <c r="H38" s="53" t="str">
        <f>VLOOKUP($B38,мандатка!$B:$I,7,FALSE)</f>
        <v>Миколаївська</v>
      </c>
      <c r="I38" s="275">
        <v>0</v>
      </c>
      <c r="J38" s="275">
        <v>0</v>
      </c>
      <c r="K38" s="275">
        <v>1</v>
      </c>
      <c r="L38" s="275">
        <v>1</v>
      </c>
      <c r="M38" s="275">
        <v>1</v>
      </c>
      <c r="N38" s="275">
        <v>0</v>
      </c>
      <c r="O38" s="275">
        <v>12</v>
      </c>
      <c r="P38" s="275"/>
      <c r="Q38" s="173"/>
      <c r="R38" s="173"/>
      <c r="S38" s="69">
        <f t="shared" si="7"/>
        <v>15</v>
      </c>
      <c r="T38" s="70">
        <f t="shared" si="8"/>
        <v>0.0017361111111111151</v>
      </c>
      <c r="U38" s="211">
        <v>0.009467592592592592</v>
      </c>
      <c r="V38" s="211"/>
      <c r="W38" s="190">
        <f t="shared" si="9"/>
        <v>0.011203703703703707</v>
      </c>
      <c r="X38" s="212">
        <f t="shared" si="10"/>
        <v>1.7224199288256228</v>
      </c>
      <c r="Y38" s="173">
        <v>29</v>
      </c>
      <c r="Z38" s="169" t="s">
        <v>292</v>
      </c>
      <c r="AA38" s="36">
        <v>26</v>
      </c>
      <c r="AB38" s="215">
        <f t="shared" si="11"/>
        <v>0.3</v>
      </c>
    </row>
    <row r="39" spans="1:28" ht="15" customHeight="1">
      <c r="A39" s="173"/>
      <c r="B39" s="258">
        <v>143</v>
      </c>
      <c r="C39" s="255" t="str">
        <f>VLOOKUP($B39,мандатка!$B:$I,2,FALSE)</f>
        <v>чол</v>
      </c>
      <c r="D39" s="256" t="str">
        <f>VLOOKUP($B39,мандатка!$B:$I,3,FALSE)</f>
        <v>Білінський Михайло</v>
      </c>
      <c r="E39" s="257">
        <f>VLOOKUP($B39,мандатка!$B:$I,4,FALSE)</f>
        <v>1998</v>
      </c>
      <c r="F39" s="257" t="str">
        <f>VLOOKUP($B39,мандатка!$B:$I,5,FALSE)</f>
        <v>II</v>
      </c>
      <c r="G39" s="255" t="str">
        <f>VLOOKUP($B39,мандатка!$B:$I,6,FALSE)</f>
        <v>Черкаський ОЦТКЕ УМ</v>
      </c>
      <c r="H39" s="53" t="str">
        <f>VLOOKUP($B39,мандатка!$B:$I,7,FALSE)</f>
        <v>Черкаська</v>
      </c>
      <c r="I39" s="275">
        <v>1</v>
      </c>
      <c r="J39" s="275">
        <v>0</v>
      </c>
      <c r="K39" s="275">
        <v>0</v>
      </c>
      <c r="L39" s="275">
        <v>0</v>
      </c>
      <c r="M39" s="275">
        <v>0</v>
      </c>
      <c r="N39" s="275">
        <v>0</v>
      </c>
      <c r="O39" s="275">
        <v>19</v>
      </c>
      <c r="P39" s="275"/>
      <c r="Q39" s="173"/>
      <c r="R39" s="173"/>
      <c r="S39" s="69">
        <f t="shared" si="7"/>
        <v>20</v>
      </c>
      <c r="T39" s="70">
        <f t="shared" si="8"/>
        <v>0.00231481481481482</v>
      </c>
      <c r="U39" s="211">
        <v>0.008946759259259258</v>
      </c>
      <c r="V39" s="211"/>
      <c r="W39" s="190">
        <f t="shared" si="9"/>
        <v>0.011261574074074078</v>
      </c>
      <c r="X39" s="212">
        <f t="shared" si="10"/>
        <v>1.7313167259786477</v>
      </c>
      <c r="Y39" s="173">
        <v>30</v>
      </c>
      <c r="Z39" s="169" t="s">
        <v>292</v>
      </c>
      <c r="AA39" s="36">
        <v>25</v>
      </c>
      <c r="AB39" s="215">
        <f t="shared" si="11"/>
        <v>3</v>
      </c>
    </row>
    <row r="40" spans="1:28" ht="15" customHeight="1">
      <c r="A40" s="210"/>
      <c r="B40" s="258">
        <v>182</v>
      </c>
      <c r="C40" s="255" t="str">
        <f>VLOOKUP($B40,мандатка!$B:$I,2,FALSE)</f>
        <v>чол</v>
      </c>
      <c r="D40" s="256" t="str">
        <f>VLOOKUP($B40,мандатка!$B:$I,3,FALSE)</f>
        <v>Сухоцький Антон</v>
      </c>
      <c r="E40" s="257">
        <f>VLOOKUP($B40,мандатка!$B:$I,4,FALSE)</f>
        <v>1999</v>
      </c>
      <c r="F40" s="257" t="str">
        <f>VLOOKUP($B40,мандатка!$B:$I,5,FALSE)</f>
        <v>I</v>
      </c>
      <c r="G40" s="255" t="str">
        <f>VLOOKUP($B40,мандатка!$B:$I,6,FALSE)</f>
        <v>Вінницька область</v>
      </c>
      <c r="H40" s="53" t="str">
        <f>VLOOKUP($B40,мандатка!$B:$I,7,FALSE)</f>
        <v>Вінницька</v>
      </c>
      <c r="I40" s="275">
        <v>0</v>
      </c>
      <c r="J40" s="276">
        <v>0</v>
      </c>
      <c r="K40" s="276">
        <v>0</v>
      </c>
      <c r="L40" s="276">
        <v>0</v>
      </c>
      <c r="M40" s="276">
        <v>0</v>
      </c>
      <c r="N40" s="276">
        <v>0</v>
      </c>
      <c r="O40" s="276">
        <v>17</v>
      </c>
      <c r="P40" s="276"/>
      <c r="Q40" s="210"/>
      <c r="R40" s="210"/>
      <c r="S40" s="69">
        <f t="shared" si="7"/>
        <v>17</v>
      </c>
      <c r="T40" s="70">
        <f t="shared" si="8"/>
        <v>0.001967592592592597</v>
      </c>
      <c r="U40" s="211">
        <v>0.00954861111111111</v>
      </c>
      <c r="V40" s="211"/>
      <c r="W40" s="190">
        <f t="shared" si="9"/>
        <v>0.011516203703703707</v>
      </c>
      <c r="X40" s="212">
        <f t="shared" si="10"/>
        <v>1.7704626334519573</v>
      </c>
      <c r="Y40" s="173">
        <v>31</v>
      </c>
      <c r="Z40" s="169" t="str">
        <f aca="true" t="shared" si="12" ref="Z40:Z48">IF($I$66&gt;=$X40,"I",IF($I$67&gt;=$X40,"II",IF($I$68&gt;=$X40,"III",IF($I$69&gt;=$X40,"I юн",IF($I$70&gt;=$X40,"II юн","III юн")))))</f>
        <v>II юн</v>
      </c>
      <c r="AA40" s="36">
        <v>24</v>
      </c>
      <c r="AB40" s="215">
        <f t="shared" si="11"/>
        <v>10</v>
      </c>
    </row>
    <row r="41" spans="1:28" ht="15" customHeight="1">
      <c r="A41" s="173"/>
      <c r="B41" s="258">
        <v>113</v>
      </c>
      <c r="C41" s="255" t="str">
        <f>VLOOKUP($B41,мандатка!$B:$I,2,FALSE)</f>
        <v>чол</v>
      </c>
      <c r="D41" s="256" t="str">
        <f>VLOOKUP($B41,мандатка!$B:$I,3,FALSE)</f>
        <v>Коваленко Віталій</v>
      </c>
      <c r="E41" s="257">
        <f>VLOOKUP($B41,мандатка!$B:$I,4,FALSE)</f>
        <v>1999</v>
      </c>
      <c r="F41" s="257" t="str">
        <f>VLOOKUP($B41,мандатка!$B:$I,5,FALSE)</f>
        <v>I юн</v>
      </c>
      <c r="G41" s="255" t="str">
        <f>VLOOKUP($B41,мандатка!$B:$I,6,FALSE)</f>
        <v>МОЦТКЕ УМ</v>
      </c>
      <c r="H41" s="53" t="str">
        <f>VLOOKUP($B41,мандатка!$B:$I,7,FALSE)</f>
        <v>Миколаївська</v>
      </c>
      <c r="I41" s="275">
        <v>0</v>
      </c>
      <c r="J41" s="275">
        <v>0</v>
      </c>
      <c r="K41" s="275">
        <v>1</v>
      </c>
      <c r="L41" s="275">
        <v>0</v>
      </c>
      <c r="M41" s="275">
        <v>0</v>
      </c>
      <c r="N41" s="275">
        <v>1</v>
      </c>
      <c r="O41" s="275">
        <v>16</v>
      </c>
      <c r="P41" s="275"/>
      <c r="Q41" s="173"/>
      <c r="R41" s="173"/>
      <c r="S41" s="69">
        <f t="shared" si="7"/>
        <v>18</v>
      </c>
      <c r="T41" s="70">
        <f t="shared" si="8"/>
        <v>0.002083333333333338</v>
      </c>
      <c r="U41" s="211">
        <v>0.009560185185185185</v>
      </c>
      <c r="V41" s="211"/>
      <c r="W41" s="190">
        <f t="shared" si="9"/>
        <v>0.011643518518518524</v>
      </c>
      <c r="X41" s="212">
        <f t="shared" si="10"/>
        <v>1.7900355871886122</v>
      </c>
      <c r="Y41" s="173">
        <v>32</v>
      </c>
      <c r="Z41" s="169" t="str">
        <f t="shared" si="12"/>
        <v>II юн</v>
      </c>
      <c r="AA41" s="36">
        <v>23</v>
      </c>
      <c r="AB41" s="215">
        <f t="shared" si="11"/>
        <v>1</v>
      </c>
    </row>
    <row r="42" spans="1:28" ht="15" customHeight="1">
      <c r="A42" s="173"/>
      <c r="B42" s="258">
        <v>114</v>
      </c>
      <c r="C42" s="255" t="str">
        <f>VLOOKUP($B42,мандатка!$B:$I,2,FALSE)</f>
        <v>чол</v>
      </c>
      <c r="D42" s="256" t="str">
        <f>VLOOKUP($B42,мандатка!$B:$I,3,FALSE)</f>
        <v>Шепель Олег</v>
      </c>
      <c r="E42" s="257">
        <f>VLOOKUP($B42,мандатка!$B:$I,4,FALSE)</f>
        <v>1999</v>
      </c>
      <c r="F42" s="257" t="str">
        <f>VLOOKUP($B42,мандатка!$B:$I,5,FALSE)</f>
        <v>III юн</v>
      </c>
      <c r="G42" s="255" t="str">
        <f>VLOOKUP($B42,мандатка!$B:$I,6,FALSE)</f>
        <v>МОЦТКЕ УМ</v>
      </c>
      <c r="H42" s="53" t="str">
        <f>VLOOKUP($B42,мандатка!$B:$I,7,FALSE)</f>
        <v>Миколаївська</v>
      </c>
      <c r="I42" s="275">
        <v>0</v>
      </c>
      <c r="J42" s="275">
        <v>0</v>
      </c>
      <c r="K42" s="275">
        <v>1</v>
      </c>
      <c r="L42" s="275">
        <v>0</v>
      </c>
      <c r="M42" s="275">
        <v>1</v>
      </c>
      <c r="N42" s="275">
        <v>0</v>
      </c>
      <c r="O42" s="275">
        <v>13</v>
      </c>
      <c r="P42" s="275"/>
      <c r="Q42" s="173"/>
      <c r="R42" s="173"/>
      <c r="S42" s="69">
        <f t="shared" si="7"/>
        <v>15</v>
      </c>
      <c r="T42" s="70">
        <f t="shared" si="8"/>
        <v>0.0017361111111111151</v>
      </c>
      <c r="U42" s="211">
        <v>0.01005787037037037</v>
      </c>
      <c r="V42" s="211"/>
      <c r="W42" s="190">
        <f t="shared" si="9"/>
        <v>0.011793981481481485</v>
      </c>
      <c r="X42" s="212">
        <f t="shared" si="10"/>
        <v>1.8131672597864767</v>
      </c>
      <c r="Y42" s="173">
        <v>33</v>
      </c>
      <c r="Z42" s="169" t="str">
        <f t="shared" si="12"/>
        <v>II юн</v>
      </c>
      <c r="AA42" s="36">
        <v>22</v>
      </c>
      <c r="AB42" s="215">
        <f t="shared" si="11"/>
        <v>0.1</v>
      </c>
    </row>
    <row r="43" spans="1:28" ht="15" customHeight="1">
      <c r="A43" s="173"/>
      <c r="B43" s="255">
        <v>151</v>
      </c>
      <c r="C43" s="255" t="str">
        <f>VLOOKUP($B43,мандатка!$B:$I,2,FALSE)</f>
        <v>чол</v>
      </c>
      <c r="D43" s="256" t="str">
        <f>VLOOKUP($B43,мандатка!$B:$I,3,FALSE)</f>
        <v>Лавриненко Олексій</v>
      </c>
      <c r="E43" s="257">
        <f>VLOOKUP($B43,мандатка!$B:$I,4,FALSE)</f>
        <v>1998</v>
      </c>
      <c r="F43" s="257" t="str">
        <f>VLOOKUP($B43,мандатка!$B:$I,5,FALSE)</f>
        <v>III</v>
      </c>
      <c r="G43" s="255" t="str">
        <f>VLOOKUP($B43,мандатка!$B:$I,6,FALSE)</f>
        <v>Харьківська область</v>
      </c>
      <c r="H43" s="53" t="str">
        <f>VLOOKUP($B43,мандатка!$B:$I,7,FALSE)</f>
        <v>Харьківська</v>
      </c>
      <c r="I43" s="275">
        <v>0</v>
      </c>
      <c r="J43" s="275">
        <v>0</v>
      </c>
      <c r="K43" s="275">
        <v>0</v>
      </c>
      <c r="L43" s="275">
        <v>0</v>
      </c>
      <c r="M43" s="275">
        <v>6</v>
      </c>
      <c r="N43" s="275">
        <v>0</v>
      </c>
      <c r="O43" s="275">
        <v>26</v>
      </c>
      <c r="P43" s="275"/>
      <c r="Q43" s="173"/>
      <c r="R43" s="173"/>
      <c r="S43" s="69">
        <f t="shared" si="7"/>
        <v>32</v>
      </c>
      <c r="T43" s="70">
        <f t="shared" si="8"/>
        <v>0.003703703703703712</v>
      </c>
      <c r="U43" s="211">
        <v>0.008726851851851852</v>
      </c>
      <c r="V43" s="211"/>
      <c r="W43" s="190">
        <f t="shared" si="9"/>
        <v>0.012430555555555564</v>
      </c>
      <c r="X43" s="212">
        <f t="shared" si="10"/>
        <v>1.9110320284697515</v>
      </c>
      <c r="Y43" s="173">
        <v>34</v>
      </c>
      <c r="Z43" s="169" t="str">
        <f t="shared" si="12"/>
        <v>II юн</v>
      </c>
      <c r="AA43" s="36">
        <v>21</v>
      </c>
      <c r="AB43" s="215">
        <f t="shared" si="11"/>
        <v>1</v>
      </c>
    </row>
    <row r="44" spans="1:28" ht="15" customHeight="1">
      <c r="A44" s="173"/>
      <c r="B44" s="258">
        <v>103</v>
      </c>
      <c r="C44" s="255" t="str">
        <f>VLOOKUP($B44,мандатка!$B:$I,2,FALSE)</f>
        <v>чол</v>
      </c>
      <c r="D44" s="256" t="str">
        <f>VLOOKUP($B44,мандатка!$B:$I,3,FALSE)</f>
        <v>Шафак Джан</v>
      </c>
      <c r="E44" s="257">
        <f>VLOOKUP($B44,мандатка!$B:$I,4,FALSE)</f>
        <v>1999</v>
      </c>
      <c r="F44" s="257" t="str">
        <f>VLOOKUP($B44,мандатка!$B:$I,5,FALSE)</f>
        <v>III</v>
      </c>
      <c r="G44" s="255" t="str">
        <f>VLOOKUP($B44,мандатка!$B:$I,6,FALSE)</f>
        <v>КЗ «ЗОЦТКУМ» ЗОР </v>
      </c>
      <c r="H44" s="53" t="str">
        <f>VLOOKUP($B44,мандатка!$B:$I,7,FALSE)</f>
        <v>Запорізька</v>
      </c>
      <c r="I44" s="275">
        <v>0</v>
      </c>
      <c r="J44" s="275">
        <v>1</v>
      </c>
      <c r="K44" s="275">
        <v>1</v>
      </c>
      <c r="L44" s="275">
        <v>0</v>
      </c>
      <c r="M44" s="275">
        <v>1</v>
      </c>
      <c r="N44" s="275">
        <v>6</v>
      </c>
      <c r="O44" s="275">
        <v>9</v>
      </c>
      <c r="P44" s="275"/>
      <c r="Q44" s="173"/>
      <c r="R44" s="173"/>
      <c r="S44" s="69">
        <f t="shared" si="7"/>
        <v>18</v>
      </c>
      <c r="T44" s="70">
        <f t="shared" si="8"/>
        <v>0.002083333333333338</v>
      </c>
      <c r="U44" s="211">
        <v>0.01037037037037037</v>
      </c>
      <c r="V44" s="211"/>
      <c r="W44" s="190">
        <f t="shared" si="9"/>
        <v>0.012453703703703708</v>
      </c>
      <c r="X44" s="212">
        <f t="shared" si="10"/>
        <v>1.914590747330961</v>
      </c>
      <c r="Y44" s="173">
        <v>35</v>
      </c>
      <c r="Z44" s="169" t="str">
        <f t="shared" si="12"/>
        <v>II юн</v>
      </c>
      <c r="AA44" s="36">
        <v>20</v>
      </c>
      <c r="AB44" s="215">
        <f t="shared" si="11"/>
        <v>1</v>
      </c>
    </row>
    <row r="45" spans="1:28" ht="15" customHeight="1">
      <c r="A45" s="173"/>
      <c r="B45" s="258">
        <v>104</v>
      </c>
      <c r="C45" s="255" t="str">
        <f>VLOOKUP($B45,мандатка!$B:$I,2,FALSE)</f>
        <v>чол</v>
      </c>
      <c r="D45" s="256" t="str">
        <f>VLOOKUP($B45,мандатка!$B:$I,3,FALSE)</f>
        <v>Грибов Дмитро</v>
      </c>
      <c r="E45" s="257">
        <f>VLOOKUP($B45,мандатка!$B:$I,4,FALSE)</f>
        <v>2000</v>
      </c>
      <c r="F45" s="257" t="str">
        <f>VLOOKUP($B45,мандатка!$B:$I,5,FALSE)</f>
        <v>III</v>
      </c>
      <c r="G45" s="255" t="str">
        <f>VLOOKUP($B45,мандатка!$B:$I,6,FALSE)</f>
        <v>КЗ «ЗОЦТКУМ» ЗОР </v>
      </c>
      <c r="H45" s="53" t="str">
        <f>VLOOKUP($B45,мандатка!$B:$I,7,FALSE)</f>
        <v>Запорізька</v>
      </c>
      <c r="I45" s="275">
        <v>0</v>
      </c>
      <c r="J45" s="275">
        <v>0</v>
      </c>
      <c r="K45" s="275">
        <v>4</v>
      </c>
      <c r="L45" s="275">
        <v>0</v>
      </c>
      <c r="M45" s="275">
        <v>1</v>
      </c>
      <c r="N45" s="275">
        <v>13</v>
      </c>
      <c r="O45" s="275">
        <v>17</v>
      </c>
      <c r="P45" s="275"/>
      <c r="Q45" s="173"/>
      <c r="R45" s="173"/>
      <c r="S45" s="69">
        <f t="shared" si="7"/>
        <v>35</v>
      </c>
      <c r="T45" s="70">
        <f t="shared" si="8"/>
        <v>0.004050925925925935</v>
      </c>
      <c r="U45" s="211">
        <v>0.008402777777777778</v>
      </c>
      <c r="V45" s="211"/>
      <c r="W45" s="190">
        <f t="shared" si="9"/>
        <v>0.012453703703703713</v>
      </c>
      <c r="X45" s="212">
        <f t="shared" si="10"/>
        <v>1.9145907473309616</v>
      </c>
      <c r="Y45" s="173">
        <v>36</v>
      </c>
      <c r="Z45" s="169" t="str">
        <f t="shared" si="12"/>
        <v>II юн</v>
      </c>
      <c r="AA45" s="36">
        <v>19</v>
      </c>
      <c r="AB45" s="215">
        <f t="shared" si="11"/>
        <v>1</v>
      </c>
    </row>
    <row r="46" spans="1:28" ht="15" customHeight="1">
      <c r="A46" s="210"/>
      <c r="B46" s="255">
        <v>202</v>
      </c>
      <c r="C46" s="255" t="str">
        <f>VLOOKUP($B46,мандатка!$B:$I,2,FALSE)</f>
        <v>чол</v>
      </c>
      <c r="D46" s="256" t="str">
        <f>VLOOKUP($B46,мандатка!$B:$I,3,FALSE)</f>
        <v>Рудник Данило</v>
      </c>
      <c r="E46" s="257">
        <f>VLOOKUP($B46,мандатка!$B:$I,4,FALSE)</f>
        <v>1999</v>
      </c>
      <c r="F46" s="257" t="str">
        <f>VLOOKUP($B46,мандатка!$B:$I,5,FALSE)</f>
        <v>III юн</v>
      </c>
      <c r="G46" s="255" t="str">
        <f>VLOOKUP($B46,мандатка!$B:$I,6,FALSE)</f>
        <v>Кіровоградська область</v>
      </c>
      <c r="H46" s="53" t="str">
        <f>VLOOKUP($B46,мандатка!$B:$I,7,FALSE)</f>
        <v>Кіровоградська</v>
      </c>
      <c r="I46" s="275">
        <v>0</v>
      </c>
      <c r="J46" s="276">
        <v>1</v>
      </c>
      <c r="K46" s="276">
        <v>1</v>
      </c>
      <c r="L46" s="276">
        <v>0</v>
      </c>
      <c r="M46" s="276">
        <v>1</v>
      </c>
      <c r="N46" s="276">
        <v>0</v>
      </c>
      <c r="O46" s="276">
        <v>26</v>
      </c>
      <c r="P46" s="276"/>
      <c r="Q46" s="210"/>
      <c r="R46" s="210"/>
      <c r="S46" s="69">
        <f t="shared" si="7"/>
        <v>29</v>
      </c>
      <c r="T46" s="70">
        <f t="shared" si="8"/>
        <v>0.003356481481481489</v>
      </c>
      <c r="U46" s="211">
        <v>0.010416666666666666</v>
      </c>
      <c r="V46" s="211"/>
      <c r="W46" s="190">
        <f t="shared" si="9"/>
        <v>0.013773148148148156</v>
      </c>
      <c r="X46" s="212">
        <f t="shared" si="10"/>
        <v>2.1174377224199294</v>
      </c>
      <c r="Y46" s="173">
        <v>37</v>
      </c>
      <c r="Z46" s="169" t="str">
        <f t="shared" si="12"/>
        <v>III юн</v>
      </c>
      <c r="AA46" s="36">
        <v>18</v>
      </c>
      <c r="AB46" s="215">
        <f t="shared" si="11"/>
        <v>0.1</v>
      </c>
    </row>
    <row r="47" spans="1:28" ht="15" customHeight="1">
      <c r="A47" s="173"/>
      <c r="B47" s="258">
        <v>105</v>
      </c>
      <c r="C47" s="255" t="str">
        <f>VLOOKUP($B47,мандатка!$B:$I,2,FALSE)</f>
        <v>чол</v>
      </c>
      <c r="D47" s="256" t="str">
        <f>VLOOKUP($B47,мандатка!$B:$I,3,FALSE)</f>
        <v>Пасльон Данило</v>
      </c>
      <c r="E47" s="257">
        <f>VLOOKUP($B47,мандатка!$B:$I,4,FALSE)</f>
        <v>2001</v>
      </c>
      <c r="F47" s="257" t="str">
        <f>VLOOKUP($B47,мандатка!$B:$I,5,FALSE)</f>
        <v>III</v>
      </c>
      <c r="G47" s="255" t="str">
        <f>VLOOKUP($B47,мандатка!$B:$I,6,FALSE)</f>
        <v>КЗ «ЗОЦТКУМ» ЗОР </v>
      </c>
      <c r="H47" s="53" t="str">
        <f>VLOOKUP($B47,мандатка!$B:$I,7,FALSE)</f>
        <v>Запорізька</v>
      </c>
      <c r="I47" s="275">
        <v>0</v>
      </c>
      <c r="J47" s="275">
        <v>0</v>
      </c>
      <c r="K47" s="275">
        <v>4</v>
      </c>
      <c r="L47" s="275">
        <v>6</v>
      </c>
      <c r="M47" s="275">
        <v>7</v>
      </c>
      <c r="N47" s="275">
        <v>0</v>
      </c>
      <c r="O47" s="275">
        <v>16</v>
      </c>
      <c r="P47" s="275"/>
      <c r="Q47" s="173"/>
      <c r="R47" s="173"/>
      <c r="S47" s="69">
        <f t="shared" si="7"/>
        <v>33</v>
      </c>
      <c r="T47" s="70">
        <f t="shared" si="8"/>
        <v>0.003819444444444453</v>
      </c>
      <c r="U47" s="211">
        <v>0.01025462962962963</v>
      </c>
      <c r="V47" s="211"/>
      <c r="W47" s="190">
        <f t="shared" si="9"/>
        <v>0.014074074074074083</v>
      </c>
      <c r="X47" s="212">
        <f t="shared" si="10"/>
        <v>2.163701067615659</v>
      </c>
      <c r="Y47" s="173">
        <v>38</v>
      </c>
      <c r="Z47" s="169" t="str">
        <f t="shared" si="12"/>
        <v>III юн</v>
      </c>
      <c r="AA47" s="36">
        <v>17</v>
      </c>
      <c r="AB47" s="215">
        <f t="shared" si="11"/>
        <v>1</v>
      </c>
    </row>
    <row r="48" spans="1:28" ht="15" customHeight="1">
      <c r="A48" s="210"/>
      <c r="B48" s="258">
        <v>302</v>
      </c>
      <c r="C48" s="255" t="str">
        <f>VLOOKUP($B48,мандатка!$B:$I,2,FALSE)</f>
        <v>чол</v>
      </c>
      <c r="D48" s="256" t="str">
        <f>VLOOKUP($B48,мандатка!$B:$I,3,FALSE)</f>
        <v>Крутських Артем </v>
      </c>
      <c r="E48" s="257">
        <f>VLOOKUP($B48,мандатка!$B:$I,4,FALSE)</f>
        <v>1999</v>
      </c>
      <c r="F48" s="257" t="str">
        <f>VLOOKUP($B48,мандатка!$B:$I,5,FALSE)</f>
        <v>III</v>
      </c>
      <c r="G48" s="255" t="str">
        <f>VLOOKUP($B48,мандатка!$B:$I,6,FALSE)</f>
        <v>п/з</v>
      </c>
      <c r="H48" s="53" t="str">
        <f>VLOOKUP($B48,мандатка!$B:$I,7,FALSE)</f>
        <v>Херсонська</v>
      </c>
      <c r="I48" s="275">
        <v>0</v>
      </c>
      <c r="J48" s="276">
        <v>0</v>
      </c>
      <c r="K48" s="276">
        <v>0</v>
      </c>
      <c r="L48" s="276">
        <v>0</v>
      </c>
      <c r="M48" s="276">
        <v>0</v>
      </c>
      <c r="N48" s="276">
        <v>0</v>
      </c>
      <c r="O48" s="276">
        <v>37</v>
      </c>
      <c r="P48" s="275"/>
      <c r="Q48" s="210"/>
      <c r="R48" s="210"/>
      <c r="S48" s="69">
        <f t="shared" si="7"/>
        <v>37</v>
      </c>
      <c r="T48" s="70">
        <f t="shared" si="8"/>
        <v>0.004282407407407417</v>
      </c>
      <c r="U48" s="211">
        <v>0.010358796296296295</v>
      </c>
      <c r="V48" s="211"/>
      <c r="W48" s="190">
        <f t="shared" si="9"/>
        <v>0.014641203703703712</v>
      </c>
      <c r="X48" s="212">
        <f t="shared" si="10"/>
        <v>2.250889679715303</v>
      </c>
      <c r="Y48" s="173">
        <v>39</v>
      </c>
      <c r="Z48" s="169" t="str">
        <f t="shared" si="12"/>
        <v>III юн</v>
      </c>
      <c r="AA48" s="36">
        <v>16</v>
      </c>
      <c r="AB48" s="215">
        <f t="shared" si="11"/>
        <v>1</v>
      </c>
    </row>
    <row r="49" spans="1:28" ht="15" customHeight="1">
      <c r="A49" s="173" t="s">
        <v>288</v>
      </c>
      <c r="B49" s="258">
        <v>154</v>
      </c>
      <c r="C49" s="255" t="str">
        <f>VLOOKUP($B49,мандатка!$B:$I,2,FALSE)</f>
        <v>чол</v>
      </c>
      <c r="D49" s="256" t="str">
        <f>VLOOKUP($B49,мандатка!$B:$I,3,FALSE)</f>
        <v>Бабаєв Вячеслав</v>
      </c>
      <c r="E49" s="257">
        <f>VLOOKUP($B49,мандатка!$B:$I,4,FALSE)</f>
        <v>2001</v>
      </c>
      <c r="F49" s="257" t="str">
        <f>VLOOKUP($B49,мандатка!$B:$I,5,FALSE)</f>
        <v>III</v>
      </c>
      <c r="G49" s="255" t="str">
        <f>VLOOKUP($B49,мандатка!$B:$I,6,FALSE)</f>
        <v>Харьківська область</v>
      </c>
      <c r="H49" s="53" t="str">
        <f>VLOOKUP($B49,мандатка!$B:$I,7,FALSE)</f>
        <v>Харьківська</v>
      </c>
      <c r="I49" s="275">
        <v>0</v>
      </c>
      <c r="J49" s="275">
        <v>1</v>
      </c>
      <c r="K49" s="275">
        <v>0</v>
      </c>
      <c r="L49" s="275">
        <v>0</v>
      </c>
      <c r="M49" s="275">
        <v>20</v>
      </c>
      <c r="N49" s="275">
        <v>0</v>
      </c>
      <c r="O49" s="275">
        <v>40</v>
      </c>
      <c r="P49" s="275">
        <v>0</v>
      </c>
      <c r="Q49" s="173"/>
      <c r="R49" s="173"/>
      <c r="S49" s="69">
        <f aca="true" t="shared" si="13" ref="S49:S63">SUM(I49:R49)</f>
        <v>61</v>
      </c>
      <c r="T49" s="70">
        <f aca="true" t="shared" si="14" ref="T49:T63">S49*$AB$5</f>
        <v>0.0070601851851852014</v>
      </c>
      <c r="U49" s="211">
        <v>0.010416666666666666</v>
      </c>
      <c r="V49" s="211">
        <v>0.001689814814814815</v>
      </c>
      <c r="W49" s="190">
        <f aca="true" t="shared" si="15" ref="W49:W63">SUM(T49:V49)</f>
        <v>0.019166666666666683</v>
      </c>
      <c r="X49" s="212">
        <f aca="true" t="shared" si="16" ref="X49:X63">W49/W$10</f>
        <v>2.946619217081852</v>
      </c>
      <c r="Y49" s="173">
        <v>40</v>
      </c>
      <c r="Z49" s="169"/>
      <c r="AA49" s="36">
        <v>15</v>
      </c>
      <c r="AB49" s="215">
        <f aca="true" t="shared" si="17" ref="AB49:AB63">IF($F49="МС",100,IF($F49="КМС",30,IF($F49="I",10,IF($F49="II",3,IF($F49="III",1,IF($F49="I юн",1,IF($F49="II юн",0.3,IF($F49="III юн",0.1,0))))))))</f>
        <v>1</v>
      </c>
    </row>
    <row r="50" spans="1:28" ht="15" customHeight="1">
      <c r="A50" s="210" t="s">
        <v>285</v>
      </c>
      <c r="B50" s="258">
        <v>195</v>
      </c>
      <c r="C50" s="255" t="str">
        <f>VLOOKUP($B50,мандатка!$B:$I,2,FALSE)</f>
        <v>чол</v>
      </c>
      <c r="D50" s="256" t="str">
        <f>VLOOKUP($B50,мандатка!$B:$I,3,FALSE)</f>
        <v>Опришко Максим</v>
      </c>
      <c r="E50" s="257">
        <f>VLOOKUP($B50,мандатка!$B:$I,4,FALSE)</f>
        <v>2000</v>
      </c>
      <c r="F50" s="257" t="str">
        <f>VLOOKUP($B50,мандатка!$B:$I,5,FALSE)</f>
        <v>I юн</v>
      </c>
      <c r="G50" s="255" t="str">
        <f>VLOOKUP($B50,мандатка!$B:$I,6,FALSE)</f>
        <v>ДАІ Побузький ЦДЮТ</v>
      </c>
      <c r="H50" s="53" t="str">
        <f>VLOOKUP($B50,мандатка!$B:$I,7,FALSE)</f>
        <v>Кіровоградська</v>
      </c>
      <c r="I50" s="275">
        <v>0</v>
      </c>
      <c r="J50" s="276">
        <v>2</v>
      </c>
      <c r="K50" s="276">
        <v>0</v>
      </c>
      <c r="L50" s="276">
        <v>0</v>
      </c>
      <c r="M50" s="276">
        <v>0</v>
      </c>
      <c r="N50" s="276">
        <v>6</v>
      </c>
      <c r="O50" s="276">
        <v>41</v>
      </c>
      <c r="P50" s="276">
        <v>4</v>
      </c>
      <c r="Q50" s="210"/>
      <c r="R50" s="210"/>
      <c r="S50" s="69">
        <f t="shared" si="13"/>
        <v>53</v>
      </c>
      <c r="T50" s="70">
        <f t="shared" si="14"/>
        <v>0.006134259259259273</v>
      </c>
      <c r="U50" s="211">
        <v>0.010416666666666666</v>
      </c>
      <c r="V50" s="211">
        <v>0.0020949074074074073</v>
      </c>
      <c r="W50" s="190">
        <f t="shared" si="15"/>
        <v>0.018645833333333348</v>
      </c>
      <c r="X50" s="212">
        <f t="shared" si="16"/>
        <v>2.8665480427046277</v>
      </c>
      <c r="Y50" s="173">
        <v>41</v>
      </c>
      <c r="Z50" s="169"/>
      <c r="AA50" s="36">
        <v>14</v>
      </c>
      <c r="AB50" s="215">
        <f t="shared" si="17"/>
        <v>1</v>
      </c>
    </row>
    <row r="51" spans="1:28" ht="15" customHeight="1">
      <c r="A51" s="173" t="s">
        <v>285</v>
      </c>
      <c r="B51" s="258">
        <v>141</v>
      </c>
      <c r="C51" s="255" t="str">
        <f>VLOOKUP($B51,мандатка!$B:$I,2,FALSE)</f>
        <v>чол</v>
      </c>
      <c r="D51" s="256" t="str">
        <f>VLOOKUP($B51,мандатка!$B:$I,3,FALSE)</f>
        <v>Хоменко Артем </v>
      </c>
      <c r="E51" s="257">
        <f>VLOOKUP($B51,мандатка!$B:$I,4,FALSE)</f>
        <v>1999</v>
      </c>
      <c r="F51" s="257" t="str">
        <f>VLOOKUP($B51,мандатка!$B:$I,5,FALSE)</f>
        <v>II</v>
      </c>
      <c r="G51" s="255" t="str">
        <f>VLOOKUP($B51,мандатка!$B:$I,6,FALSE)</f>
        <v>Черкаський ОЦТКЕ УМ</v>
      </c>
      <c r="H51" s="53" t="str">
        <f>VLOOKUP($B51,мандатка!$B:$I,7,FALSE)</f>
        <v>Черкаська</v>
      </c>
      <c r="I51" s="275">
        <v>0</v>
      </c>
      <c r="J51" s="275">
        <v>0</v>
      </c>
      <c r="K51" s="275">
        <v>0</v>
      </c>
      <c r="L51" s="275">
        <v>0</v>
      </c>
      <c r="M51" s="275">
        <v>20</v>
      </c>
      <c r="N51" s="275">
        <v>0</v>
      </c>
      <c r="O51" s="275">
        <v>40</v>
      </c>
      <c r="P51" s="275">
        <v>1</v>
      </c>
      <c r="Q51" s="173"/>
      <c r="R51" s="173"/>
      <c r="S51" s="69">
        <f t="shared" si="13"/>
        <v>61</v>
      </c>
      <c r="T51" s="70">
        <f t="shared" si="14"/>
        <v>0.0070601851851852014</v>
      </c>
      <c r="U51" s="211">
        <v>0.010416666666666666</v>
      </c>
      <c r="V51" s="211">
        <v>0.0022453703703703702</v>
      </c>
      <c r="W51" s="190">
        <f t="shared" si="15"/>
        <v>0.019722222222222238</v>
      </c>
      <c r="X51" s="212">
        <f t="shared" si="16"/>
        <v>3.032028469750891</v>
      </c>
      <c r="Y51" s="173">
        <v>42</v>
      </c>
      <c r="Z51" s="169"/>
      <c r="AA51" s="36">
        <v>13</v>
      </c>
      <c r="AB51" s="215">
        <f t="shared" si="17"/>
        <v>3</v>
      </c>
    </row>
    <row r="52" spans="1:28" ht="15" customHeight="1">
      <c r="A52" s="173" t="s">
        <v>285</v>
      </c>
      <c r="B52" s="258">
        <v>144</v>
      </c>
      <c r="C52" s="255" t="str">
        <f>VLOOKUP($B52,мандатка!$B:$I,2,FALSE)</f>
        <v>чол</v>
      </c>
      <c r="D52" s="256" t="str">
        <f>VLOOKUP($B52,мандатка!$B:$I,3,FALSE)</f>
        <v>Довгополий Костянтин</v>
      </c>
      <c r="E52" s="257">
        <f>VLOOKUP($B52,мандатка!$B:$I,4,FALSE)</f>
        <v>1998</v>
      </c>
      <c r="F52" s="257" t="str">
        <f>VLOOKUP($B52,мандатка!$B:$I,5,FALSE)</f>
        <v>II</v>
      </c>
      <c r="G52" s="255" t="str">
        <f>VLOOKUP($B52,мандатка!$B:$I,6,FALSE)</f>
        <v>Черкаський ОЦТКЕ УМ</v>
      </c>
      <c r="H52" s="53" t="str">
        <f>VLOOKUP($B52,мандатка!$B:$I,7,FALSE)</f>
        <v>Черкаська</v>
      </c>
      <c r="I52" s="275">
        <v>1</v>
      </c>
      <c r="J52" s="275">
        <v>0</v>
      </c>
      <c r="K52" s="275">
        <v>0</v>
      </c>
      <c r="L52" s="275">
        <v>10</v>
      </c>
      <c r="M52" s="275">
        <v>1</v>
      </c>
      <c r="N52" s="275">
        <v>6</v>
      </c>
      <c r="O52" s="275">
        <v>54</v>
      </c>
      <c r="P52" s="275">
        <v>3</v>
      </c>
      <c r="Q52" s="173"/>
      <c r="R52" s="173"/>
      <c r="S52" s="69">
        <f t="shared" si="13"/>
        <v>75</v>
      </c>
      <c r="T52" s="70">
        <f t="shared" si="14"/>
        <v>0.008680555555555575</v>
      </c>
      <c r="U52" s="211">
        <v>0.010416666666666666</v>
      </c>
      <c r="V52" s="211">
        <v>0.001365740740740741</v>
      </c>
      <c r="W52" s="190">
        <f t="shared" si="15"/>
        <v>0.02046296296296298</v>
      </c>
      <c r="X52" s="212">
        <f t="shared" si="16"/>
        <v>3.1459074733096104</v>
      </c>
      <c r="Y52" s="173">
        <v>43</v>
      </c>
      <c r="Z52" s="169"/>
      <c r="AA52" s="36">
        <v>12</v>
      </c>
      <c r="AB52" s="215">
        <f t="shared" si="17"/>
        <v>3</v>
      </c>
    </row>
    <row r="53" spans="1:28" ht="15" customHeight="1">
      <c r="A53" s="173" t="s">
        <v>285</v>
      </c>
      <c r="B53" s="258">
        <v>126</v>
      </c>
      <c r="C53" s="255" t="str">
        <f>VLOOKUP($B53,мандатка!$B:$I,2,FALSE)</f>
        <v>чол</v>
      </c>
      <c r="D53" s="256" t="str">
        <f>VLOOKUP($B53,мандатка!$B:$I,3,FALSE)</f>
        <v>Станкевич Даніїл</v>
      </c>
      <c r="E53" s="257">
        <f>VLOOKUP($B53,мандатка!$B:$I,4,FALSE)</f>
        <v>2000</v>
      </c>
      <c r="F53" s="257" t="str">
        <f>VLOOKUP($B53,мандатка!$B:$I,5,FALSE)</f>
        <v>III</v>
      </c>
      <c r="G53" s="255" t="str">
        <f>VLOOKUP($B53,мандатка!$B:$I,6,FALSE)</f>
        <v>Сумський ОЦПО та РТМ</v>
      </c>
      <c r="H53" s="53" t="str">
        <f>VLOOKUP($B53,мандатка!$B:$I,7,FALSE)</f>
        <v>Сумська</v>
      </c>
      <c r="I53" s="275">
        <v>0</v>
      </c>
      <c r="J53" s="275">
        <v>3</v>
      </c>
      <c r="K53" s="275">
        <v>0</v>
      </c>
      <c r="L53" s="275">
        <v>0</v>
      </c>
      <c r="M53" s="275">
        <v>0</v>
      </c>
      <c r="N53" s="275">
        <v>18</v>
      </c>
      <c r="O53" s="275">
        <v>40</v>
      </c>
      <c r="P53" s="275">
        <v>0</v>
      </c>
      <c r="Q53" s="173"/>
      <c r="R53" s="173"/>
      <c r="S53" s="69">
        <f t="shared" si="13"/>
        <v>61</v>
      </c>
      <c r="T53" s="70">
        <f t="shared" si="14"/>
        <v>0.0070601851851852014</v>
      </c>
      <c r="U53" s="211">
        <v>0.010416666666666666</v>
      </c>
      <c r="V53" s="211">
        <v>0.0035648148148148154</v>
      </c>
      <c r="W53" s="190">
        <f t="shared" si="15"/>
        <v>0.021041666666666684</v>
      </c>
      <c r="X53" s="212">
        <f t="shared" si="16"/>
        <v>3.2348754448398593</v>
      </c>
      <c r="Y53" s="173">
        <v>44</v>
      </c>
      <c r="Z53" s="169"/>
      <c r="AA53" s="36">
        <v>11</v>
      </c>
      <c r="AB53" s="215">
        <f t="shared" si="17"/>
        <v>1</v>
      </c>
    </row>
    <row r="54" spans="1:28" ht="15" customHeight="1">
      <c r="A54" s="173" t="s">
        <v>285</v>
      </c>
      <c r="B54" s="258">
        <v>142</v>
      </c>
      <c r="C54" s="255" t="str">
        <f>VLOOKUP($B54,мандатка!$B:$I,2,FALSE)</f>
        <v>чол</v>
      </c>
      <c r="D54" s="256" t="str">
        <f>VLOOKUP($B54,мандатка!$B:$I,3,FALSE)</f>
        <v>Дерманчук Іван </v>
      </c>
      <c r="E54" s="257">
        <f>VLOOKUP($B54,мандатка!$B:$I,4,FALSE)</f>
        <v>1999</v>
      </c>
      <c r="F54" s="257" t="str">
        <f>VLOOKUP($B54,мандатка!$B:$I,5,FALSE)</f>
        <v>II</v>
      </c>
      <c r="G54" s="255" t="str">
        <f>VLOOKUP($B54,мандатка!$B:$I,6,FALSE)</f>
        <v>Черкаський ОЦТКЕ УМ</v>
      </c>
      <c r="H54" s="53" t="str">
        <f>VLOOKUP($B54,мандатка!$B:$I,7,FALSE)</f>
        <v>Черкаська</v>
      </c>
      <c r="I54" s="275">
        <v>0</v>
      </c>
      <c r="J54" s="275">
        <v>1</v>
      </c>
      <c r="K54" s="275">
        <v>0</v>
      </c>
      <c r="L54" s="275">
        <v>0</v>
      </c>
      <c r="M54" s="275">
        <v>23</v>
      </c>
      <c r="N54" s="275">
        <v>12</v>
      </c>
      <c r="O54" s="275">
        <v>40</v>
      </c>
      <c r="P54" s="275">
        <v>0</v>
      </c>
      <c r="Q54" s="173"/>
      <c r="R54" s="173"/>
      <c r="S54" s="69">
        <f t="shared" si="13"/>
        <v>76</v>
      </c>
      <c r="T54" s="70">
        <f t="shared" si="14"/>
        <v>0.008796296296296316</v>
      </c>
      <c r="U54" s="211">
        <v>0.010416666666666666</v>
      </c>
      <c r="V54" s="211">
        <v>0.0025925925925925925</v>
      </c>
      <c r="W54" s="190">
        <f t="shared" si="15"/>
        <v>0.02180555555555557</v>
      </c>
      <c r="X54" s="212">
        <f t="shared" si="16"/>
        <v>3.352313167259788</v>
      </c>
      <c r="Y54" s="173">
        <v>45</v>
      </c>
      <c r="Z54" s="169"/>
      <c r="AA54" s="36">
        <v>10</v>
      </c>
      <c r="AB54" s="215">
        <f t="shared" si="17"/>
        <v>3</v>
      </c>
    </row>
    <row r="55" spans="1:28" ht="15" customHeight="1">
      <c r="A55" s="173" t="s">
        <v>287</v>
      </c>
      <c r="B55" s="258">
        <v>124</v>
      </c>
      <c r="C55" s="255" t="str">
        <f>VLOOKUP($B55,мандатка!$B:$I,2,FALSE)</f>
        <v>чол</v>
      </c>
      <c r="D55" s="256" t="str">
        <f>VLOOKUP($B55,мандатка!$B:$I,3,FALSE)</f>
        <v>Черниш Іван</v>
      </c>
      <c r="E55" s="257">
        <f>VLOOKUP($B55,мандатка!$B:$I,4,FALSE)</f>
        <v>1998</v>
      </c>
      <c r="F55" s="257" t="str">
        <f>VLOOKUP($B55,мандатка!$B:$I,5,FALSE)</f>
        <v>III</v>
      </c>
      <c r="G55" s="255" t="str">
        <f>VLOOKUP($B55,мандатка!$B:$I,6,FALSE)</f>
        <v>Сумський ОЦПО та РТМ</v>
      </c>
      <c r="H55" s="53" t="str">
        <f>VLOOKUP($B55,мандатка!$B:$I,7,FALSE)</f>
        <v>Сумська</v>
      </c>
      <c r="I55" s="275">
        <v>0</v>
      </c>
      <c r="J55" s="275">
        <v>1</v>
      </c>
      <c r="K55" s="275">
        <v>1</v>
      </c>
      <c r="L55" s="275">
        <v>0</v>
      </c>
      <c r="M55" s="275">
        <v>40</v>
      </c>
      <c r="N55" s="275"/>
      <c r="O55" s="275"/>
      <c r="P55" s="275">
        <v>4</v>
      </c>
      <c r="Q55" s="173"/>
      <c r="R55" s="173"/>
      <c r="S55" s="69">
        <f t="shared" si="13"/>
        <v>46</v>
      </c>
      <c r="T55" s="70">
        <f t="shared" si="14"/>
        <v>0.005324074074074086</v>
      </c>
      <c r="U55" s="211">
        <v>0.008333333333333333</v>
      </c>
      <c r="V55" s="211">
        <v>0.0015277777777777779</v>
      </c>
      <c r="W55" s="190">
        <f t="shared" si="15"/>
        <v>0.015185185185185197</v>
      </c>
      <c r="X55" s="212">
        <f t="shared" si="16"/>
        <v>2.3345195729537376</v>
      </c>
      <c r="Y55" s="173">
        <v>46</v>
      </c>
      <c r="Z55" s="169"/>
      <c r="AA55" s="36">
        <v>9</v>
      </c>
      <c r="AB55" s="215">
        <f t="shared" si="17"/>
        <v>1</v>
      </c>
    </row>
    <row r="56" spans="1:28" ht="15" customHeight="1">
      <c r="A56" s="173" t="s">
        <v>287</v>
      </c>
      <c r="B56" s="258">
        <v>122</v>
      </c>
      <c r="C56" s="255" t="str">
        <f>VLOOKUP($B56,мандатка!$B:$I,2,FALSE)</f>
        <v>чол</v>
      </c>
      <c r="D56" s="256" t="str">
        <f>VLOOKUP($B56,мандатка!$B:$I,3,FALSE)</f>
        <v>Клипа Валентин</v>
      </c>
      <c r="E56" s="257">
        <f>VLOOKUP($B56,мандатка!$B:$I,4,FALSE)</f>
        <v>1999</v>
      </c>
      <c r="F56" s="257" t="str">
        <f>VLOOKUP($B56,мандатка!$B:$I,5,FALSE)</f>
        <v>III</v>
      </c>
      <c r="G56" s="255" t="str">
        <f>VLOOKUP($B56,мандатка!$B:$I,6,FALSE)</f>
        <v>Сумський ОЦПО та РТМ</v>
      </c>
      <c r="H56" s="53" t="str">
        <f>VLOOKUP($B56,мандатка!$B:$I,7,FALSE)</f>
        <v>Сумська</v>
      </c>
      <c r="I56" s="275">
        <v>1</v>
      </c>
      <c r="J56" s="275">
        <v>0</v>
      </c>
      <c r="K56" s="275">
        <v>0</v>
      </c>
      <c r="L56" s="275">
        <v>0</v>
      </c>
      <c r="M56" s="275">
        <v>40</v>
      </c>
      <c r="N56" s="275"/>
      <c r="O56" s="275"/>
      <c r="P56" s="275">
        <v>1</v>
      </c>
      <c r="Q56" s="173"/>
      <c r="R56" s="173"/>
      <c r="S56" s="69">
        <f t="shared" si="13"/>
        <v>42</v>
      </c>
      <c r="T56" s="70">
        <f t="shared" si="14"/>
        <v>0.0048611111111111225</v>
      </c>
      <c r="U56" s="211">
        <v>0.008333333333333333</v>
      </c>
      <c r="V56" s="211">
        <v>0.0031712962962962958</v>
      </c>
      <c r="W56" s="190">
        <f t="shared" si="15"/>
        <v>0.016365740740740754</v>
      </c>
      <c r="X56" s="212">
        <f t="shared" si="16"/>
        <v>2.516014234875446</v>
      </c>
      <c r="Y56" s="173">
        <v>47</v>
      </c>
      <c r="Z56" s="169"/>
      <c r="AA56" s="36">
        <v>8</v>
      </c>
      <c r="AB56" s="215">
        <f t="shared" si="17"/>
        <v>1</v>
      </c>
    </row>
    <row r="57" spans="1:28" ht="15" customHeight="1">
      <c r="A57" s="210" t="s">
        <v>287</v>
      </c>
      <c r="B57" s="258">
        <v>183</v>
      </c>
      <c r="C57" s="255" t="str">
        <f>VLOOKUP($B57,мандатка!$B:$I,2,FALSE)</f>
        <v>чол</v>
      </c>
      <c r="D57" s="256" t="str">
        <f>VLOOKUP($B57,мандатка!$B:$I,3,FALSE)</f>
        <v>Петрусь Дмитро</v>
      </c>
      <c r="E57" s="257">
        <f>VLOOKUP($B57,мандатка!$B:$I,4,FALSE)</f>
        <v>1999</v>
      </c>
      <c r="F57" s="257" t="str">
        <f>VLOOKUP($B57,мандатка!$B:$I,5,FALSE)</f>
        <v>I</v>
      </c>
      <c r="G57" s="255" t="str">
        <f>VLOOKUP($B57,мандатка!$B:$I,6,FALSE)</f>
        <v>Вінницька область</v>
      </c>
      <c r="H57" s="53" t="str">
        <f>VLOOKUP($B57,мандатка!$B:$I,7,FALSE)</f>
        <v>Вінницька</v>
      </c>
      <c r="I57" s="275">
        <v>0</v>
      </c>
      <c r="J57" s="276">
        <v>0</v>
      </c>
      <c r="K57" s="276">
        <v>11</v>
      </c>
      <c r="L57" s="276">
        <v>0</v>
      </c>
      <c r="M57" s="276">
        <v>40</v>
      </c>
      <c r="N57" s="276"/>
      <c r="O57" s="276"/>
      <c r="P57" s="276">
        <v>2</v>
      </c>
      <c r="Q57" s="210"/>
      <c r="R57" s="210"/>
      <c r="S57" s="69">
        <f t="shared" si="13"/>
        <v>53</v>
      </c>
      <c r="T57" s="70">
        <f t="shared" si="14"/>
        <v>0.006134259259259273</v>
      </c>
      <c r="U57" s="211">
        <v>0.008333333333333333</v>
      </c>
      <c r="V57" s="211">
        <v>0.001979166666666667</v>
      </c>
      <c r="W57" s="190">
        <f t="shared" si="15"/>
        <v>0.016446759259259272</v>
      </c>
      <c r="X57" s="212">
        <f t="shared" si="16"/>
        <v>2.528469750889681</v>
      </c>
      <c r="Y57" s="173">
        <v>48</v>
      </c>
      <c r="Z57" s="169"/>
      <c r="AA57" s="36">
        <v>7</v>
      </c>
      <c r="AB57" s="215">
        <f t="shared" si="17"/>
        <v>10</v>
      </c>
    </row>
    <row r="58" spans="1:28" ht="15" customHeight="1">
      <c r="A58" s="173" t="s">
        <v>287</v>
      </c>
      <c r="B58" s="258">
        <v>145</v>
      </c>
      <c r="C58" s="255" t="str">
        <f>VLOOKUP($B58,мандатка!$B:$I,2,FALSE)</f>
        <v>чол</v>
      </c>
      <c r="D58" s="256" t="str">
        <f>VLOOKUP($B58,мандатка!$B:$I,3,FALSE)</f>
        <v>Рахуба Святослав</v>
      </c>
      <c r="E58" s="257">
        <f>VLOOKUP($B58,мандатка!$B:$I,4,FALSE)</f>
        <v>1998</v>
      </c>
      <c r="F58" s="257" t="str">
        <f>VLOOKUP($B58,мандатка!$B:$I,5,FALSE)</f>
        <v>III</v>
      </c>
      <c r="G58" s="255" t="str">
        <f>VLOOKUP($B58,мандатка!$B:$I,6,FALSE)</f>
        <v>Черкаський ОЦТКЕ УМ</v>
      </c>
      <c r="H58" s="53" t="str">
        <f>VLOOKUP($B58,мандатка!$B:$I,7,FALSE)</f>
        <v>Черкаська</v>
      </c>
      <c r="I58" s="275">
        <v>0</v>
      </c>
      <c r="J58" s="275">
        <v>1</v>
      </c>
      <c r="K58" s="275">
        <v>17</v>
      </c>
      <c r="L58" s="275">
        <v>0</v>
      </c>
      <c r="M58" s="275">
        <v>40</v>
      </c>
      <c r="N58" s="275"/>
      <c r="O58" s="275"/>
      <c r="P58" s="275">
        <v>1</v>
      </c>
      <c r="Q58" s="173"/>
      <c r="R58" s="173"/>
      <c r="S58" s="69">
        <f t="shared" si="13"/>
        <v>59</v>
      </c>
      <c r="T58" s="70">
        <f t="shared" si="14"/>
        <v>0.006828703703703719</v>
      </c>
      <c r="U58" s="211">
        <v>0.008333333333333333</v>
      </c>
      <c r="V58" s="211">
        <v>0.003009259259259259</v>
      </c>
      <c r="W58" s="190">
        <f t="shared" si="15"/>
        <v>0.01817129629629631</v>
      </c>
      <c r="X58" s="212">
        <f t="shared" si="16"/>
        <v>2.7935943060498234</v>
      </c>
      <c r="Y58" s="173">
        <v>49</v>
      </c>
      <c r="Z58" s="169"/>
      <c r="AA58" s="36">
        <v>6</v>
      </c>
      <c r="AB58" s="215">
        <f t="shared" si="17"/>
        <v>1</v>
      </c>
    </row>
    <row r="59" spans="1:28" ht="15" customHeight="1">
      <c r="A59" s="173" t="s">
        <v>287</v>
      </c>
      <c r="B59" s="258">
        <v>123</v>
      </c>
      <c r="C59" s="255" t="str">
        <f>VLOOKUP($B59,мандатка!$B:$I,2,FALSE)</f>
        <v>чол</v>
      </c>
      <c r="D59" s="256" t="str">
        <f>VLOOKUP($B59,мандатка!$B:$I,3,FALSE)</f>
        <v>Ткаченко Олексій</v>
      </c>
      <c r="E59" s="257">
        <f>VLOOKUP($B59,мандатка!$B:$I,4,FALSE)</f>
        <v>1999</v>
      </c>
      <c r="F59" s="257" t="str">
        <f>VLOOKUP($B59,мандатка!$B:$I,5,FALSE)</f>
        <v>III</v>
      </c>
      <c r="G59" s="255" t="str">
        <f>VLOOKUP($B59,мандатка!$B:$I,6,FALSE)</f>
        <v>Сумський ОЦПО та РТМ</v>
      </c>
      <c r="H59" s="53" t="str">
        <f>VLOOKUP($B59,мандатка!$B:$I,7,FALSE)</f>
        <v>Сумська</v>
      </c>
      <c r="I59" s="275">
        <v>0</v>
      </c>
      <c r="J59" s="275">
        <v>0</v>
      </c>
      <c r="K59" s="275">
        <v>0</v>
      </c>
      <c r="L59" s="275">
        <v>0</v>
      </c>
      <c r="M59" s="275">
        <v>40</v>
      </c>
      <c r="N59" s="275"/>
      <c r="O59" s="275"/>
      <c r="P59" s="275">
        <v>4</v>
      </c>
      <c r="Q59" s="173"/>
      <c r="R59" s="173"/>
      <c r="S59" s="69">
        <f t="shared" si="13"/>
        <v>44</v>
      </c>
      <c r="T59" s="70">
        <f t="shared" si="14"/>
        <v>0.005092592592592604</v>
      </c>
      <c r="U59" s="211">
        <v>0.008333333333333333</v>
      </c>
      <c r="V59" s="211">
        <v>0.005717592592592593</v>
      </c>
      <c r="W59" s="190">
        <f t="shared" si="15"/>
        <v>0.019143518518518532</v>
      </c>
      <c r="X59" s="212">
        <f t="shared" si="16"/>
        <v>2.9430604982206416</v>
      </c>
      <c r="Y59" s="173">
        <v>50</v>
      </c>
      <c r="Z59" s="169"/>
      <c r="AA59" s="36">
        <v>5</v>
      </c>
      <c r="AB59" s="215">
        <f t="shared" si="17"/>
        <v>1</v>
      </c>
    </row>
    <row r="60" spans="1:28" ht="15" customHeight="1">
      <c r="A60" s="173" t="s">
        <v>286</v>
      </c>
      <c r="B60" s="258">
        <v>152</v>
      </c>
      <c r="C60" s="255" t="str">
        <f>VLOOKUP($B60,мандатка!$B:$I,2,FALSE)</f>
        <v>чол</v>
      </c>
      <c r="D60" s="256" t="str">
        <f>VLOOKUP($B60,мандатка!$B:$I,3,FALSE)</f>
        <v>Кохан Владислав</v>
      </c>
      <c r="E60" s="257">
        <f>VLOOKUP($B60,мандатка!$B:$I,4,FALSE)</f>
        <v>1999</v>
      </c>
      <c r="F60" s="257" t="str">
        <f>VLOOKUP($B60,мандатка!$B:$I,5,FALSE)</f>
        <v>III</v>
      </c>
      <c r="G60" s="255" t="str">
        <f>VLOOKUP($B60,мандатка!$B:$I,6,FALSE)</f>
        <v>Харьківська область</v>
      </c>
      <c r="H60" s="53" t="str">
        <f>VLOOKUP($B60,мандатка!$B:$I,7,FALSE)</f>
        <v>Харьківська</v>
      </c>
      <c r="I60" s="275">
        <v>1</v>
      </c>
      <c r="J60" s="275">
        <v>41</v>
      </c>
      <c r="K60" s="275">
        <v>40</v>
      </c>
      <c r="L60" s="275"/>
      <c r="M60" s="275"/>
      <c r="N60" s="275"/>
      <c r="O60" s="275"/>
      <c r="P60" s="275">
        <v>0</v>
      </c>
      <c r="Q60" s="173"/>
      <c r="R60" s="173"/>
      <c r="S60" s="69">
        <f t="shared" si="13"/>
        <v>82</v>
      </c>
      <c r="T60" s="70">
        <f t="shared" si="14"/>
        <v>0.009490740740740761</v>
      </c>
      <c r="U60" s="211">
        <v>0.004861111111111111</v>
      </c>
      <c r="V60" s="211">
        <v>0.002905092592592593</v>
      </c>
      <c r="W60" s="190">
        <f t="shared" si="15"/>
        <v>0.017256944444444464</v>
      </c>
      <c r="X60" s="212">
        <f t="shared" si="16"/>
        <v>2.6530249110320305</v>
      </c>
      <c r="Y60" s="173">
        <v>51</v>
      </c>
      <c r="Z60" s="169"/>
      <c r="AA60" s="36">
        <v>4</v>
      </c>
      <c r="AB60" s="215">
        <f t="shared" si="17"/>
        <v>1</v>
      </c>
    </row>
    <row r="61" spans="1:28" ht="15" customHeight="1">
      <c r="A61" s="210" t="s">
        <v>291</v>
      </c>
      <c r="B61" s="258">
        <v>171</v>
      </c>
      <c r="C61" s="255" t="str">
        <f>VLOOKUP($B61,мандатка!$B:$I,2,FALSE)</f>
        <v>чол</v>
      </c>
      <c r="D61" s="256" t="str">
        <f>VLOOKUP($B61,мандатка!$B:$I,3,FALSE)</f>
        <v>Вишемирський Костянтин</v>
      </c>
      <c r="E61" s="257">
        <f>VLOOKUP($B61,мандатка!$B:$I,4,FALSE)</f>
        <v>1998</v>
      </c>
      <c r="F61" s="257" t="str">
        <f>VLOOKUP($B61,мандатка!$B:$I,5,FALSE)</f>
        <v>III</v>
      </c>
      <c r="G61" s="255" t="str">
        <f>VLOOKUP($B61,мандатка!$B:$I,6,FALSE)</f>
        <v>КЗ "ЦТКТУМ" ХОР-1</v>
      </c>
      <c r="H61" s="53" t="str">
        <f>VLOOKUP($B61,мандатка!$B:$I,7,FALSE)</f>
        <v>Херсонська</v>
      </c>
      <c r="I61" s="275">
        <v>0</v>
      </c>
      <c r="J61" s="276">
        <v>0</v>
      </c>
      <c r="K61" s="276">
        <v>0</v>
      </c>
      <c r="L61" s="276">
        <v>0</v>
      </c>
      <c r="M61" s="276">
        <v>0</v>
      </c>
      <c r="N61" s="276">
        <v>0</v>
      </c>
      <c r="O61" s="276" t="s">
        <v>284</v>
      </c>
      <c r="P61" s="276">
        <v>0</v>
      </c>
      <c r="Q61" s="210"/>
      <c r="R61" s="210"/>
      <c r="S61" s="69">
        <f t="shared" si="13"/>
        <v>0</v>
      </c>
      <c r="T61" s="70">
        <f t="shared" si="14"/>
        <v>0</v>
      </c>
      <c r="U61" s="211"/>
      <c r="V61" s="211">
        <v>0.0015162037037037036</v>
      </c>
      <c r="W61" s="190">
        <f t="shared" si="15"/>
        <v>0.0015162037037037036</v>
      </c>
      <c r="X61" s="212">
        <f t="shared" si="16"/>
        <v>0.23309608540925258</v>
      </c>
      <c r="Y61" s="173">
        <v>52</v>
      </c>
      <c r="Z61" s="169"/>
      <c r="AA61" s="36">
        <v>3</v>
      </c>
      <c r="AB61" s="215">
        <f t="shared" si="17"/>
        <v>1</v>
      </c>
    </row>
    <row r="62" spans="1:28" ht="15" customHeight="1">
      <c r="A62" s="210" t="s">
        <v>291</v>
      </c>
      <c r="B62" s="258">
        <v>201</v>
      </c>
      <c r="C62" s="255" t="str">
        <f>VLOOKUP($B62,мандатка!$B:$I,2,FALSE)</f>
        <v>чол</v>
      </c>
      <c r="D62" s="256" t="str">
        <f>VLOOKUP($B62,мандатка!$B:$I,3,FALSE)</f>
        <v>Осадчий Єгор </v>
      </c>
      <c r="E62" s="257">
        <f>VLOOKUP($B62,мандатка!$B:$I,4,FALSE)</f>
        <v>1999</v>
      </c>
      <c r="F62" s="257" t="str">
        <f>VLOOKUP($B62,мандатка!$B:$I,5,FALSE)</f>
        <v>III</v>
      </c>
      <c r="G62" s="255" t="str">
        <f>VLOOKUP($B62,мандатка!$B:$I,6,FALSE)</f>
        <v>Кіровоградська область</v>
      </c>
      <c r="H62" s="53" t="str">
        <f>VLOOKUP($B62,мандатка!$B:$I,7,FALSE)</f>
        <v>Кіровоградська</v>
      </c>
      <c r="I62" s="275">
        <v>1</v>
      </c>
      <c r="J62" s="276">
        <v>0</v>
      </c>
      <c r="K62" s="276">
        <v>1</v>
      </c>
      <c r="L62" s="276">
        <v>0</v>
      </c>
      <c r="M62" s="276">
        <v>7</v>
      </c>
      <c r="N62" s="276">
        <v>6</v>
      </c>
      <c r="O62" s="276" t="s">
        <v>284</v>
      </c>
      <c r="P62" s="276">
        <v>4</v>
      </c>
      <c r="Q62" s="210"/>
      <c r="R62" s="210"/>
      <c r="S62" s="69">
        <f>SUM(I62:R62)</f>
        <v>19</v>
      </c>
      <c r="T62" s="70">
        <f>S62*$AB$5</f>
        <v>0.002199074074074079</v>
      </c>
      <c r="U62" s="211"/>
      <c r="V62" s="211">
        <v>0.0017939814814814815</v>
      </c>
      <c r="W62" s="190">
        <f>SUM(T62:V62)</f>
        <v>0.0039930555555555605</v>
      </c>
      <c r="X62" s="212">
        <f>W62/W$10</f>
        <v>0.6138790035587194</v>
      </c>
      <c r="Y62" s="173">
        <v>53</v>
      </c>
      <c r="Z62" s="169"/>
      <c r="AA62" s="36">
        <v>1</v>
      </c>
      <c r="AB62" s="215">
        <f>IF($F62="МС",100,IF($F62="КМС",30,IF($F62="I",10,IF($F62="II",3,IF($F62="III",1,IF($F62="I юн",1,IF($F62="II юн",0.3,IF($F62="III юн",0.1,0))))))))</f>
        <v>1</v>
      </c>
    </row>
    <row r="63" spans="1:28" ht="15" customHeight="1">
      <c r="A63" s="210" t="s">
        <v>291</v>
      </c>
      <c r="B63" s="255">
        <v>101</v>
      </c>
      <c r="C63" s="255" t="str">
        <f>VLOOKUP($B63,мандатка!$B:$I,2,FALSE)</f>
        <v>чол</v>
      </c>
      <c r="D63" s="256" t="str">
        <f>VLOOKUP($B63,мандатка!$B:$I,3,FALSE)</f>
        <v>Кушнір Олександр</v>
      </c>
      <c r="E63" s="257">
        <f>VLOOKUP($B63,мандатка!$B:$I,4,FALSE)</f>
        <v>1998</v>
      </c>
      <c r="F63" s="257" t="str">
        <f>VLOOKUP($B63,мандатка!$B:$I,5,FALSE)</f>
        <v>II</v>
      </c>
      <c r="G63" s="255" t="str">
        <f>VLOOKUP($B63,мандатка!$B:$I,6,FALSE)</f>
        <v>КЗ «ЗОЦТКУМ» ЗОР </v>
      </c>
      <c r="H63" s="53" t="str">
        <f>VLOOKUP($B63,мандатка!$B:$I,7,FALSE)</f>
        <v>Запорізька</v>
      </c>
      <c r="I63" s="275">
        <v>1</v>
      </c>
      <c r="J63" s="275">
        <v>0</v>
      </c>
      <c r="K63" s="275" t="s">
        <v>284</v>
      </c>
      <c r="L63" s="275"/>
      <c r="M63" s="275"/>
      <c r="N63" s="275"/>
      <c r="O63" s="275"/>
      <c r="P63" s="275">
        <v>0</v>
      </c>
      <c r="Q63" s="173"/>
      <c r="R63" s="173"/>
      <c r="S63" s="69">
        <f>SUM(I63:R63)</f>
        <v>1</v>
      </c>
      <c r="T63" s="70">
        <f>S63*$AB$5</f>
        <v>0.000115740740740741</v>
      </c>
      <c r="U63" s="211"/>
      <c r="V63" s="211">
        <v>0.0013541666666666667</v>
      </c>
      <c r="W63" s="190">
        <f>SUM(T63:V63)</f>
        <v>0.0014699074074074076</v>
      </c>
      <c r="X63" s="212">
        <f>W63/W$10</f>
        <v>0.2259786476868327</v>
      </c>
      <c r="Y63" s="173">
        <v>54</v>
      </c>
      <c r="Z63" s="169"/>
      <c r="AA63" s="36">
        <v>2</v>
      </c>
      <c r="AB63" s="215">
        <f>IF($F63="МС",100,IF($F63="КМС",30,IF($F63="I",10,IF($F63="II",3,IF($F63="III",1,IF($F63="I юн",1,IF($F63="II юн",0.3,IF($F63="III юн",0.1,0))))))))</f>
        <v>3</v>
      </c>
    </row>
    <row r="64" spans="1:28" ht="15" customHeight="1">
      <c r="A64" s="39"/>
      <c r="B64" s="122"/>
      <c r="C64" s="123"/>
      <c r="D64" s="42"/>
      <c r="E64" s="43"/>
      <c r="F64" s="43"/>
      <c r="G64" s="123"/>
      <c r="H64" s="123"/>
      <c r="I64" s="283"/>
      <c r="J64" s="277"/>
      <c r="K64" s="277"/>
      <c r="L64" s="277"/>
      <c r="M64" s="277"/>
      <c r="N64" s="277"/>
      <c r="O64" s="277"/>
      <c r="P64" s="277"/>
      <c r="Q64" s="125"/>
      <c r="R64" s="125"/>
      <c r="S64" s="124"/>
      <c r="T64" s="126"/>
      <c r="U64" s="126"/>
      <c r="V64" s="125"/>
      <c r="W64" s="127"/>
      <c r="X64" s="128"/>
      <c r="Y64" s="125"/>
      <c r="Z64" s="124"/>
      <c r="AB64" s="215"/>
    </row>
    <row r="65" spans="1:28" ht="15" customHeight="1" hidden="1">
      <c r="A65" s="356" t="s">
        <v>75</v>
      </c>
      <c r="B65" s="356"/>
      <c r="C65" s="356"/>
      <c r="D65" s="356"/>
      <c r="E65" s="350" t="s">
        <v>81</v>
      </c>
      <c r="F65" s="350"/>
      <c r="G65" s="350"/>
      <c r="H65" s="129"/>
      <c r="I65" s="351"/>
      <c r="J65" s="351"/>
      <c r="K65" s="277"/>
      <c r="L65" s="277"/>
      <c r="M65" s="277"/>
      <c r="N65" s="277"/>
      <c r="O65" s="277"/>
      <c r="P65" s="277"/>
      <c r="Q65" s="125"/>
      <c r="R65" s="125"/>
      <c r="S65" s="124"/>
      <c r="T65" s="126"/>
      <c r="U65" s="126"/>
      <c r="V65" s="125"/>
      <c r="W65" s="127"/>
      <c r="X65" s="128"/>
      <c r="Y65" s="125"/>
      <c r="Z65" s="124"/>
      <c r="AB65" s="215"/>
    </row>
    <row r="66" spans="1:28" s="13" customFormat="1" ht="13.5" hidden="1">
      <c r="A66" s="356"/>
      <c r="B66" s="356"/>
      <c r="C66" s="356"/>
      <c r="D66" s="356"/>
      <c r="E66" s="350" t="s">
        <v>80</v>
      </c>
      <c r="F66" s="350"/>
      <c r="G66" s="350"/>
      <c r="H66" s="37"/>
      <c r="I66" s="351"/>
      <c r="J66" s="351"/>
      <c r="K66" s="277"/>
      <c r="L66" s="277"/>
      <c r="M66" s="277"/>
      <c r="N66" s="277"/>
      <c r="O66" s="277"/>
      <c r="P66" s="277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216"/>
    </row>
    <row r="67" spans="1:28" ht="13.5" customHeight="1">
      <c r="A67" s="356"/>
      <c r="B67" s="356"/>
      <c r="C67" s="356"/>
      <c r="D67" s="356"/>
      <c r="E67" s="350" t="s">
        <v>76</v>
      </c>
      <c r="F67" s="350"/>
      <c r="G67" s="350"/>
      <c r="H67" s="130"/>
      <c r="I67" s="351">
        <f>VLOOKUP($E$8,Розряди!$B:$L,4,FALSE)</f>
        <v>1.35</v>
      </c>
      <c r="J67" s="351"/>
      <c r="K67" s="278"/>
      <c r="L67" s="281"/>
      <c r="M67" s="282"/>
      <c r="N67" s="282"/>
      <c r="O67" s="282"/>
      <c r="P67" s="282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217"/>
    </row>
    <row r="68" spans="1:28" ht="14.25" customHeight="1">
      <c r="A68" s="356"/>
      <c r="B68" s="356"/>
      <c r="C68" s="356"/>
      <c r="D68" s="356"/>
      <c r="E68" s="350" t="s">
        <v>77</v>
      </c>
      <c r="F68" s="350"/>
      <c r="G68" s="350"/>
      <c r="H68" s="130"/>
      <c r="I68" s="351">
        <f>VLOOKUP($E$8,Розряди!$B:$L,5,FALSE)</f>
        <v>1.74</v>
      </c>
      <c r="J68" s="351"/>
      <c r="K68" s="278"/>
      <c r="L68" s="281"/>
      <c r="M68" s="282"/>
      <c r="N68" s="282"/>
      <c r="O68" s="282"/>
      <c r="P68" s="282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217"/>
    </row>
    <row r="69" spans="1:28" ht="13.5" customHeight="1">
      <c r="A69" s="356"/>
      <c r="B69" s="356"/>
      <c r="C69" s="356"/>
      <c r="D69" s="356"/>
      <c r="E69" s="350" t="s">
        <v>78</v>
      </c>
      <c r="F69" s="350"/>
      <c r="G69" s="350"/>
      <c r="H69" s="130"/>
      <c r="I69" s="351">
        <f>VLOOKUP($E$8,Розряди!$B:$L,6,FALSE)</f>
        <v>1.74</v>
      </c>
      <c r="J69" s="351"/>
      <c r="K69" s="278"/>
      <c r="L69" s="281"/>
      <c r="M69" s="282"/>
      <c r="N69" s="282"/>
      <c r="O69" s="282"/>
      <c r="P69" s="282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217"/>
    </row>
    <row r="70" spans="1:28" ht="14.25" customHeight="1">
      <c r="A70" s="356"/>
      <c r="B70" s="356"/>
      <c r="C70" s="356"/>
      <c r="D70" s="356"/>
      <c r="E70" s="350" t="s">
        <v>79</v>
      </c>
      <c r="F70" s="350"/>
      <c r="G70" s="350"/>
      <c r="H70" s="130"/>
      <c r="I70" s="351">
        <f>VLOOKUP($E$8,Розряди!$B:$L,7,FALSE)</f>
        <v>1.94</v>
      </c>
      <c r="J70" s="351"/>
      <c r="K70" s="278"/>
      <c r="L70" s="281"/>
      <c r="M70" s="282"/>
      <c r="N70" s="282"/>
      <c r="O70" s="282"/>
      <c r="P70" s="282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217"/>
    </row>
    <row r="71" spans="1:28" ht="14.25" customHeight="1">
      <c r="A71" s="118"/>
      <c r="B71" s="118"/>
      <c r="C71" s="118"/>
      <c r="D71" s="118"/>
      <c r="E71" s="120"/>
      <c r="F71" s="120"/>
      <c r="G71" s="120"/>
      <c r="H71" s="119"/>
      <c r="I71" s="284"/>
      <c r="J71" s="284"/>
      <c r="K71" s="278"/>
      <c r="L71" s="281"/>
      <c r="M71" s="282"/>
      <c r="N71" s="282"/>
      <c r="O71" s="282"/>
      <c r="P71" s="282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217"/>
    </row>
    <row r="72" spans="1:28" ht="17.25">
      <c r="A72" s="117"/>
      <c r="B72" s="117"/>
      <c r="C72" s="117"/>
      <c r="D72" s="349" t="str">
        <f>мандатка!D$111</f>
        <v>Головний суддя</v>
      </c>
      <c r="E72" s="349"/>
      <c r="F72" s="349"/>
      <c r="G72" s="349"/>
      <c r="H72" s="117"/>
      <c r="I72" s="349" t="str">
        <f>мандатка!G$111</f>
        <v>Трощенко В. О.</v>
      </c>
      <c r="J72" s="349"/>
      <c r="K72" s="349"/>
      <c r="L72" s="349"/>
      <c r="M72" s="349"/>
      <c r="N72" s="349"/>
      <c r="O72" s="349"/>
      <c r="P72" s="349"/>
      <c r="Q72" s="349"/>
      <c r="R72" s="349"/>
      <c r="S72" s="349"/>
      <c r="T72" s="349"/>
      <c r="U72" s="349"/>
      <c r="V72" s="349"/>
      <c r="W72" s="349"/>
      <c r="X72" s="349"/>
      <c r="Y72" s="349"/>
      <c r="Z72" s="349"/>
      <c r="AB72" s="213"/>
    </row>
    <row r="73" spans="4:26" ht="12.75">
      <c r="D73" s="248"/>
      <c r="E73" s="248"/>
      <c r="F73" s="248"/>
      <c r="G73" s="248"/>
      <c r="H73" s="248"/>
      <c r="I73" s="279"/>
      <c r="J73" s="279"/>
      <c r="K73" s="279"/>
      <c r="L73" s="279"/>
      <c r="M73" s="279"/>
      <c r="N73" s="279"/>
      <c r="O73" s="279"/>
      <c r="P73" s="279"/>
      <c r="Q73" s="248"/>
      <c r="R73" s="248"/>
      <c r="S73" s="248"/>
      <c r="T73" s="248"/>
      <c r="U73" s="248"/>
      <c r="V73" s="248"/>
      <c r="W73" s="248"/>
      <c r="X73" s="248"/>
      <c r="Y73" s="248"/>
      <c r="Z73" s="248"/>
    </row>
    <row r="74" spans="4:26" ht="17.25" customHeight="1">
      <c r="D74" s="347" t="str">
        <f>мандатка!D$113</f>
        <v>Головний секретар</v>
      </c>
      <c r="E74" s="347"/>
      <c r="F74" s="347"/>
      <c r="G74" s="347"/>
      <c r="H74" s="249"/>
      <c r="I74" s="347" t="str">
        <f>мандатка!G$113</f>
        <v>Брагіна Л. В.</v>
      </c>
      <c r="J74" s="347"/>
      <c r="K74" s="347"/>
      <c r="L74" s="347"/>
      <c r="M74" s="347"/>
      <c r="N74" s="347"/>
      <c r="O74" s="347"/>
      <c r="P74" s="347"/>
      <c r="Q74" s="347"/>
      <c r="R74" s="347"/>
      <c r="S74" s="347"/>
      <c r="T74" s="347"/>
      <c r="U74" s="347"/>
      <c r="V74" s="347"/>
      <c r="W74" s="347"/>
      <c r="X74" s="347"/>
      <c r="Y74" s="347"/>
      <c r="Z74" s="347"/>
    </row>
    <row r="75" ht="12.75">
      <c r="AB75" s="213"/>
    </row>
    <row r="76" spans="1:28" ht="20.25">
      <c r="A76" s="323" t="str">
        <f>мандатка!A1</f>
        <v>Відкриті змагання Миколаївської області з пішохідного туризму</v>
      </c>
      <c r="B76" s="323"/>
      <c r="C76" s="323"/>
      <c r="D76" s="323"/>
      <c r="E76" s="323"/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3"/>
      <c r="Q76" s="323"/>
      <c r="R76" s="323"/>
      <c r="S76" s="323"/>
      <c r="T76" s="323"/>
      <c r="U76" s="323"/>
      <c r="V76" s="323"/>
      <c r="W76" s="323"/>
      <c r="X76" s="323"/>
      <c r="Y76" s="323"/>
      <c r="Z76" s="323"/>
      <c r="AB76" s="213"/>
    </row>
    <row r="77" spans="1:28" ht="20.25">
      <c r="A77" s="323" t="str">
        <f>мандатка!A2</f>
        <v>серед юніорів "Кубок Бугу"</v>
      </c>
      <c r="B77" s="323"/>
      <c r="C77" s="323"/>
      <c r="D77" s="323"/>
      <c r="E77" s="323"/>
      <c r="F77" s="323"/>
      <c r="G77" s="323"/>
      <c r="H77" s="323"/>
      <c r="I77" s="323"/>
      <c r="J77" s="323"/>
      <c r="K77" s="323"/>
      <c r="L77" s="323"/>
      <c r="M77" s="323"/>
      <c r="N77" s="323"/>
      <c r="O77" s="323"/>
      <c r="P77" s="323"/>
      <c r="Q77" s="323"/>
      <c r="R77" s="323"/>
      <c r="S77" s="323"/>
      <c r="T77" s="323"/>
      <c r="U77" s="323"/>
      <c r="V77" s="323"/>
      <c r="W77" s="323"/>
      <c r="X77" s="323"/>
      <c r="Y77" s="323"/>
      <c r="Z77" s="323"/>
      <c r="AB77" s="213"/>
    </row>
    <row r="78" spans="1:28" ht="15">
      <c r="A78" s="353" t="str">
        <f>мандатка!A3</f>
        <v>Молодша група</v>
      </c>
      <c r="B78" s="353"/>
      <c r="C78" s="353"/>
      <c r="D78" s="353"/>
      <c r="E78" s="353"/>
      <c r="F78" s="353"/>
      <c r="G78" s="353"/>
      <c r="H78" s="353"/>
      <c r="I78" s="353"/>
      <c r="J78" s="353"/>
      <c r="K78" s="353"/>
      <c r="L78" s="353"/>
      <c r="M78" s="353"/>
      <c r="N78" s="353"/>
      <c r="O78" s="353"/>
      <c r="P78" s="353"/>
      <c r="Q78" s="353"/>
      <c r="R78" s="353"/>
      <c r="S78" s="353"/>
      <c r="T78" s="353"/>
      <c r="U78" s="353"/>
      <c r="V78" s="353"/>
      <c r="W78" s="353"/>
      <c r="X78" s="353"/>
      <c r="Y78" s="353"/>
      <c r="Z78" s="353"/>
      <c r="AB78" s="213"/>
    </row>
    <row r="79" spans="1:28" ht="15">
      <c r="A79" s="348" t="s">
        <v>0</v>
      </c>
      <c r="B79" s="348"/>
      <c r="C79" s="348"/>
      <c r="D79" s="348"/>
      <c r="E79" s="348"/>
      <c r="F79" s="348"/>
      <c r="G79" s="348"/>
      <c r="H79" s="348"/>
      <c r="I79" s="348"/>
      <c r="J79" s="348"/>
      <c r="K79" s="348"/>
      <c r="L79" s="348"/>
      <c r="M79" s="348"/>
      <c r="N79" s="348"/>
      <c r="O79" s="348"/>
      <c r="P79" s="348"/>
      <c r="Q79" s="348"/>
      <c r="R79" s="348"/>
      <c r="S79" s="348"/>
      <c r="T79" s="348"/>
      <c r="U79" s="348"/>
      <c r="V79" s="348"/>
      <c r="W79" s="348"/>
      <c r="X79" s="348"/>
      <c r="Y79" s="348"/>
      <c r="Z79" s="348"/>
      <c r="AB79" s="213"/>
    </row>
    <row r="80" spans="1:28" ht="15">
      <c r="A80" s="348" t="s">
        <v>39</v>
      </c>
      <c r="B80" s="348"/>
      <c r="C80" s="348"/>
      <c r="D80" s="348"/>
      <c r="E80" s="348"/>
      <c r="F80" s="348"/>
      <c r="G80" s="348"/>
      <c r="H80" s="348"/>
      <c r="I80" s="348"/>
      <c r="J80" s="348"/>
      <c r="K80" s="348"/>
      <c r="L80" s="348"/>
      <c r="M80" s="348"/>
      <c r="N80" s="348"/>
      <c r="O80" s="348"/>
      <c r="P80" s="348"/>
      <c r="Q80" s="348"/>
      <c r="R80" s="348"/>
      <c r="S80" s="348"/>
      <c r="T80" s="348"/>
      <c r="U80" s="348"/>
      <c r="V80" s="348"/>
      <c r="W80" s="348"/>
      <c r="X80" s="348"/>
      <c r="Y80" s="348"/>
      <c r="Z80" s="348"/>
      <c r="AB80" s="213"/>
    </row>
    <row r="81" spans="1:28" ht="15">
      <c r="A81" s="348" t="s">
        <v>109</v>
      </c>
      <c r="B81" s="348"/>
      <c r="C81" s="348"/>
      <c r="D81" s="348"/>
      <c r="E81" s="348"/>
      <c r="F81" s="348"/>
      <c r="G81" s="348"/>
      <c r="H81" s="348"/>
      <c r="I81" s="348"/>
      <c r="J81" s="348"/>
      <c r="K81" s="348"/>
      <c r="L81" s="348"/>
      <c r="M81" s="348"/>
      <c r="N81" s="348"/>
      <c r="O81" s="348"/>
      <c r="P81" s="348"/>
      <c r="Q81" s="348"/>
      <c r="R81" s="348"/>
      <c r="S81" s="348"/>
      <c r="T81" s="348"/>
      <c r="U81" s="348"/>
      <c r="V81" s="348"/>
      <c r="W81" s="348"/>
      <c r="X81" s="348"/>
      <c r="Y81" s="348"/>
      <c r="Z81" s="348"/>
      <c r="AB81" s="213"/>
    </row>
    <row r="82" spans="1:28" ht="15">
      <c r="A82" s="243"/>
      <c r="B82" s="243"/>
      <c r="C82" s="243">
        <f>мандатка!$J$1</f>
        <v>2</v>
      </c>
      <c r="D82" s="246" t="str">
        <f>мандатка!$C$4</f>
        <v>травня 2013 року</v>
      </c>
      <c r="E82" s="246"/>
      <c r="F82" s="246"/>
      <c r="G82" s="104"/>
      <c r="H82" s="104"/>
      <c r="I82" s="272"/>
      <c r="J82" s="272"/>
      <c r="K82" s="272"/>
      <c r="L82" s="272"/>
      <c r="M82" s="272"/>
      <c r="N82" s="272"/>
      <c r="O82" s="272"/>
      <c r="P82" s="272"/>
      <c r="Q82" s="104"/>
      <c r="R82" s="104"/>
      <c r="S82" s="104"/>
      <c r="T82" s="104"/>
      <c r="U82" s="104"/>
      <c r="V82" s="104"/>
      <c r="W82" s="348" t="str">
        <f>мандатка!$G$4</f>
        <v>с. Іванівка</v>
      </c>
      <c r="X82" s="348"/>
      <c r="Y82" s="348"/>
      <c r="Z82" s="348"/>
      <c r="AB82" s="213"/>
    </row>
    <row r="83" spans="1:28" ht="18" customHeight="1">
      <c r="A83" s="355" t="s">
        <v>73</v>
      </c>
      <c r="B83" s="355"/>
      <c r="C83" s="355"/>
      <c r="D83" s="355"/>
      <c r="E83" s="352">
        <f>ROUND(SUM($AB$85:$AB$90)*4,0)</f>
        <v>200</v>
      </c>
      <c r="F83" s="352"/>
      <c r="W83" s="354" t="str">
        <f>мандатка!$G$5</f>
        <v>Первомайського р-ну</v>
      </c>
      <c r="X83" s="354"/>
      <c r="Y83" s="354"/>
      <c r="Z83" s="354"/>
      <c r="AA83" s="33">
        <f>Y63</f>
        <v>54</v>
      </c>
      <c r="AB83" s="213"/>
    </row>
    <row r="84" spans="1:28" ht="65.25" customHeight="1">
      <c r="A84" s="73" t="s">
        <v>290</v>
      </c>
      <c r="B84" s="170" t="s">
        <v>12</v>
      </c>
      <c r="C84" s="62" t="s">
        <v>33</v>
      </c>
      <c r="D84" s="63" t="s">
        <v>4</v>
      </c>
      <c r="E84" s="62" t="s">
        <v>15</v>
      </c>
      <c r="F84" s="64" t="s">
        <v>5</v>
      </c>
      <c r="G84" s="63" t="s">
        <v>2</v>
      </c>
      <c r="H84" s="63" t="s">
        <v>16</v>
      </c>
      <c r="I84" s="274" t="s">
        <v>269</v>
      </c>
      <c r="J84" s="274" t="s">
        <v>270</v>
      </c>
      <c r="K84" s="274" t="s">
        <v>271</v>
      </c>
      <c r="L84" s="274" t="s">
        <v>272</v>
      </c>
      <c r="M84" s="274" t="s">
        <v>273</v>
      </c>
      <c r="N84" s="274" t="s">
        <v>274</v>
      </c>
      <c r="O84" s="274" t="s">
        <v>275</v>
      </c>
      <c r="P84" s="274" t="s">
        <v>276</v>
      </c>
      <c r="Q84" s="261"/>
      <c r="R84" s="261"/>
      <c r="S84" s="74" t="s">
        <v>21</v>
      </c>
      <c r="T84" s="74" t="s">
        <v>20</v>
      </c>
      <c r="U84" s="75" t="s">
        <v>8</v>
      </c>
      <c r="V84" s="66" t="s">
        <v>277</v>
      </c>
      <c r="W84" s="171" t="s">
        <v>9</v>
      </c>
      <c r="X84" s="65" t="s">
        <v>22</v>
      </c>
      <c r="Y84" s="67" t="s">
        <v>10</v>
      </c>
      <c r="Z84" s="65" t="s">
        <v>11</v>
      </c>
      <c r="AA84" s="67" t="s">
        <v>281</v>
      </c>
      <c r="AB84" s="214" t="s">
        <v>32</v>
      </c>
    </row>
    <row r="85" spans="1:28" ht="15" customHeight="1">
      <c r="A85" s="210"/>
      <c r="B85" s="258">
        <v>135</v>
      </c>
      <c r="C85" s="255" t="str">
        <f>VLOOKUP($B85,мандатка!$B:$I,2,FALSE)</f>
        <v>жін</v>
      </c>
      <c r="D85" s="256" t="str">
        <f>VLOOKUP($B85,мандатка!$B:$I,3,FALSE)</f>
        <v>Сучкова Вікторія</v>
      </c>
      <c r="E85" s="257">
        <f>VLOOKUP($B85,мандатка!$B:$I,4,FALSE)</f>
        <v>1998</v>
      </c>
      <c r="F85" s="257" t="str">
        <f>VLOOKUP($B85,мандатка!$B:$I,5,FALSE)</f>
        <v>кмс</v>
      </c>
      <c r="G85" s="255" t="str">
        <f>VLOOKUP($B85,мандатка!$B:$I,6,FALSE)</f>
        <v>Луганський ОЦДЮТК</v>
      </c>
      <c r="H85" s="53" t="str">
        <f>VLOOKUP($B85,мандатка!$B:$I,7,FALSE)</f>
        <v>Луганська</v>
      </c>
      <c r="I85" s="275">
        <v>0</v>
      </c>
      <c r="J85" s="275">
        <v>0</v>
      </c>
      <c r="K85" s="275">
        <v>1</v>
      </c>
      <c r="L85" s="275">
        <v>0</v>
      </c>
      <c r="M85" s="275">
        <v>1</v>
      </c>
      <c r="N85" s="275">
        <v>0</v>
      </c>
      <c r="O85" s="275">
        <v>6</v>
      </c>
      <c r="P85" s="275"/>
      <c r="Q85" s="173"/>
      <c r="R85" s="173"/>
      <c r="S85" s="69">
        <f aca="true" t="shared" si="18" ref="S85:S114">SUM(I85:R85)</f>
        <v>8</v>
      </c>
      <c r="T85" s="70">
        <f aca="true" t="shared" si="19" ref="T85:T114">S85*$AB$5</f>
        <v>0.000925925925925928</v>
      </c>
      <c r="U85" s="211">
        <v>0.006307870370370371</v>
      </c>
      <c r="V85" s="211"/>
      <c r="W85" s="190">
        <f aca="true" t="shared" si="20" ref="W85:W114">SUM(T85:V85)</f>
        <v>0.007233796296296299</v>
      </c>
      <c r="X85" s="212">
        <f aca="true" t="shared" si="21" ref="X85:X114">W85/W$85</f>
        <v>1</v>
      </c>
      <c r="Y85" s="210">
        <v>1</v>
      </c>
      <c r="Z85" s="169" t="s">
        <v>64</v>
      </c>
      <c r="AA85" s="36">
        <f>Y63</f>
        <v>54</v>
      </c>
      <c r="AB85" s="215">
        <f aca="true" t="shared" si="22" ref="AB85:AB114">IF($F85="МС",100,IF($F85="КМС",30,IF($F85="I",10,IF($F85="II",3,IF($F85="III",1,IF($F85="I юн",1,IF($F85="II юн",0.3,IF($F85="III юн",0.1,0))))))))</f>
        <v>30</v>
      </c>
    </row>
    <row r="86" spans="1:28" ht="15" customHeight="1">
      <c r="A86" s="210"/>
      <c r="B86" s="258">
        <v>187</v>
      </c>
      <c r="C86" s="255" t="str">
        <f>VLOOKUP($B86,мандатка!$B:$I,2,FALSE)</f>
        <v>жін</v>
      </c>
      <c r="D86" s="256" t="str">
        <f>VLOOKUP($B86,мандатка!$B:$I,3,FALSE)</f>
        <v>Бевз Дар'я</v>
      </c>
      <c r="E86" s="257">
        <f>VLOOKUP($B86,мандатка!$B:$I,4,FALSE)</f>
        <v>1998</v>
      </c>
      <c r="F86" s="257" t="str">
        <f>VLOOKUP($B86,мандатка!$B:$I,5,FALSE)</f>
        <v>I</v>
      </c>
      <c r="G86" s="255" t="str">
        <f>VLOOKUP($B86,мандатка!$B:$I,6,FALSE)</f>
        <v>Вінницька область</v>
      </c>
      <c r="H86" s="53" t="str">
        <f>VLOOKUP($B86,мандатка!$B:$I,7,FALSE)</f>
        <v>Вінницька</v>
      </c>
      <c r="I86" s="275">
        <v>0</v>
      </c>
      <c r="J86" s="276">
        <v>0</v>
      </c>
      <c r="K86" s="276">
        <v>0</v>
      </c>
      <c r="L86" s="276">
        <v>0</v>
      </c>
      <c r="M86" s="276">
        <v>0</v>
      </c>
      <c r="N86" s="276">
        <v>0</v>
      </c>
      <c r="O86" s="276">
        <v>13</v>
      </c>
      <c r="P86" s="276"/>
      <c r="Q86" s="210"/>
      <c r="R86" s="210"/>
      <c r="S86" s="69">
        <f t="shared" si="18"/>
        <v>13</v>
      </c>
      <c r="T86" s="70">
        <f t="shared" si="19"/>
        <v>0.001504629629629633</v>
      </c>
      <c r="U86" s="211">
        <v>0.0061574074074074074</v>
      </c>
      <c r="V86" s="211"/>
      <c r="W86" s="190">
        <f t="shared" si="20"/>
        <v>0.00766203703703704</v>
      </c>
      <c r="X86" s="212">
        <f t="shared" si="21"/>
        <v>1.0592000000000001</v>
      </c>
      <c r="Y86" s="210">
        <v>2</v>
      </c>
      <c r="Z86" s="169" t="str">
        <f>IF($I$117&gt;=$X10,"I",IF($I$118&gt;=$X10,"II",IF($I$119&gt;=$X10,"III",IF($I$120&gt;=$X10,"I юн",IF($I$121&gt;=$X10,"II юн","III юн")))))</f>
        <v>II</v>
      </c>
      <c r="AA86" s="33">
        <f aca="true" t="shared" si="23" ref="AA86:AA114">AA85-($AA$85/$Y$114)</f>
        <v>52.2</v>
      </c>
      <c r="AB86" s="215">
        <f t="shared" si="22"/>
        <v>10</v>
      </c>
    </row>
    <row r="87" spans="1:28" ht="15" customHeight="1">
      <c r="A87" s="210"/>
      <c r="B87" s="258">
        <v>158</v>
      </c>
      <c r="C87" s="255" t="str">
        <f>VLOOKUP($B87,мандатка!$B:$I,2,FALSE)</f>
        <v>жін</v>
      </c>
      <c r="D87" s="256" t="str">
        <f>VLOOKUP($B87,мандатка!$B:$I,3,FALSE)</f>
        <v>Шишко Каріна </v>
      </c>
      <c r="E87" s="257">
        <f>VLOOKUP($B87,мандатка!$B:$I,4,FALSE)</f>
        <v>1998</v>
      </c>
      <c r="F87" s="257" t="str">
        <f>VLOOKUP($B87,мандатка!$B:$I,5,FALSE)</f>
        <v>II</v>
      </c>
      <c r="G87" s="255" t="str">
        <f>VLOOKUP($B87,мандатка!$B:$I,6,FALSE)</f>
        <v>Харьківська область</v>
      </c>
      <c r="H87" s="53" t="str">
        <f>VLOOKUP($B87,мандатка!$B:$I,7,FALSE)</f>
        <v>Харьківська</v>
      </c>
      <c r="I87" s="275">
        <v>0</v>
      </c>
      <c r="J87" s="276">
        <v>0</v>
      </c>
      <c r="K87" s="276">
        <v>0</v>
      </c>
      <c r="L87" s="276">
        <v>0</v>
      </c>
      <c r="M87" s="276">
        <v>0</v>
      </c>
      <c r="N87" s="276">
        <v>0</v>
      </c>
      <c r="O87" s="276">
        <v>0</v>
      </c>
      <c r="P87" s="276"/>
      <c r="Q87" s="210"/>
      <c r="R87" s="210"/>
      <c r="S87" s="69">
        <f t="shared" si="18"/>
        <v>0</v>
      </c>
      <c r="T87" s="70">
        <f t="shared" si="19"/>
        <v>0</v>
      </c>
      <c r="U87" s="211">
        <v>0.0077083333333333335</v>
      </c>
      <c r="V87" s="211"/>
      <c r="W87" s="190">
        <f t="shared" si="20"/>
        <v>0.0077083333333333335</v>
      </c>
      <c r="X87" s="212">
        <f t="shared" si="21"/>
        <v>1.0655999999999997</v>
      </c>
      <c r="Y87" s="210">
        <v>3</v>
      </c>
      <c r="Z87" s="169" t="str">
        <f>IF($I$117&gt;=$X11,"I",IF($I$118&gt;=$X11,"II",IF($I$119&gt;=$X11,"III",IF($I$120&gt;=$X11,"I юн",IF($I$121&gt;=$X11,"II юн","III юн")))))</f>
        <v>II</v>
      </c>
      <c r="AA87" s="33">
        <f t="shared" si="23"/>
        <v>50.400000000000006</v>
      </c>
      <c r="AB87" s="215">
        <f t="shared" si="22"/>
        <v>3</v>
      </c>
    </row>
    <row r="88" spans="1:28" ht="15" customHeight="1">
      <c r="A88" s="210"/>
      <c r="B88" s="258">
        <v>116</v>
      </c>
      <c r="C88" s="255" t="str">
        <f>VLOOKUP($B88,мандатка!$B:$I,2,FALSE)</f>
        <v>жін</v>
      </c>
      <c r="D88" s="256" t="str">
        <f>VLOOKUP($B88,мандатка!$B:$I,3,FALSE)</f>
        <v>Дубіненко Анжеліка</v>
      </c>
      <c r="E88" s="257">
        <f>VLOOKUP($B88,мандатка!$B:$I,4,FALSE)</f>
        <v>1998</v>
      </c>
      <c r="F88" s="257" t="str">
        <f>VLOOKUP($B88,мандатка!$B:$I,5,FALSE)</f>
        <v>II</v>
      </c>
      <c r="G88" s="255" t="str">
        <f>VLOOKUP($B88,мандатка!$B:$I,6,FALSE)</f>
        <v>МОЦТКЕ УМ</v>
      </c>
      <c r="H88" s="53" t="str">
        <f>VLOOKUP($B88,мандатка!$B:$I,7,FALSE)</f>
        <v>Миколаївська</v>
      </c>
      <c r="I88" s="275">
        <v>0</v>
      </c>
      <c r="J88" s="275">
        <v>0</v>
      </c>
      <c r="K88" s="275">
        <v>4</v>
      </c>
      <c r="L88" s="275">
        <v>0</v>
      </c>
      <c r="M88" s="275">
        <v>1</v>
      </c>
      <c r="N88" s="275">
        <v>0</v>
      </c>
      <c r="O88" s="275">
        <v>1</v>
      </c>
      <c r="P88" s="275"/>
      <c r="Q88" s="173"/>
      <c r="R88" s="173"/>
      <c r="S88" s="69">
        <f t="shared" si="18"/>
        <v>6</v>
      </c>
      <c r="T88" s="70">
        <f t="shared" si="19"/>
        <v>0.000694444444444446</v>
      </c>
      <c r="U88" s="211">
        <v>0.007233796296296296</v>
      </c>
      <c r="V88" s="211"/>
      <c r="W88" s="190">
        <f t="shared" si="20"/>
        <v>0.007928240740740743</v>
      </c>
      <c r="X88" s="212">
        <f t="shared" si="21"/>
        <v>1.0959999999999999</v>
      </c>
      <c r="Y88" s="210">
        <v>4</v>
      </c>
      <c r="Z88" s="169" t="str">
        <f>IF($I$117&gt;=$X12,"I",IF($I$118&gt;=$X12,"II",IF($I$119&gt;=$X12,"III",IF($I$120&gt;=$X12,"I юн",IF($I$121&gt;=$X12,"II юн","III юн")))))</f>
        <v>II</v>
      </c>
      <c r="AA88" s="33">
        <f t="shared" si="23"/>
        <v>48.60000000000001</v>
      </c>
      <c r="AB88" s="215">
        <f t="shared" si="22"/>
        <v>3</v>
      </c>
    </row>
    <row r="89" spans="1:28" ht="15" customHeight="1">
      <c r="A89" s="210"/>
      <c r="B89" s="258">
        <v>118</v>
      </c>
      <c r="C89" s="255" t="str">
        <f>VLOOKUP($B89,мандатка!$B:$I,2,FALSE)</f>
        <v>жін</v>
      </c>
      <c r="D89" s="256" t="str">
        <f>VLOOKUP($B89,мандатка!$B:$I,3,FALSE)</f>
        <v>Магомедова Анастасія</v>
      </c>
      <c r="E89" s="257">
        <f>VLOOKUP($B89,мандатка!$B:$I,4,FALSE)</f>
        <v>2000</v>
      </c>
      <c r="F89" s="257" t="str">
        <f>VLOOKUP($B89,мандатка!$B:$I,5,FALSE)</f>
        <v>I юн</v>
      </c>
      <c r="G89" s="255" t="str">
        <f>VLOOKUP($B89,мандатка!$B:$I,6,FALSE)</f>
        <v>МОЦТКЕ УМ</v>
      </c>
      <c r="H89" s="53"/>
      <c r="I89" s="275">
        <v>0</v>
      </c>
      <c r="J89" s="275">
        <v>0</v>
      </c>
      <c r="K89" s="275">
        <v>2</v>
      </c>
      <c r="L89" s="275">
        <v>0</v>
      </c>
      <c r="M89" s="275">
        <v>1</v>
      </c>
      <c r="N89" s="275">
        <v>7</v>
      </c>
      <c r="O89" s="275">
        <v>16</v>
      </c>
      <c r="P89" s="275"/>
      <c r="Q89" s="173"/>
      <c r="R89" s="173"/>
      <c r="S89" s="69">
        <f t="shared" si="18"/>
        <v>26</v>
      </c>
      <c r="T89" s="70">
        <f t="shared" si="19"/>
        <v>0.003009259259259266</v>
      </c>
      <c r="U89" s="211">
        <v>0.0069097222222222225</v>
      </c>
      <c r="V89" s="211"/>
      <c r="W89" s="190">
        <f t="shared" si="20"/>
        <v>0.009918981481481489</v>
      </c>
      <c r="X89" s="212">
        <f t="shared" si="21"/>
        <v>1.3712000000000004</v>
      </c>
      <c r="Y89" s="210">
        <v>5</v>
      </c>
      <c r="Z89" s="169" t="s">
        <v>67</v>
      </c>
      <c r="AA89" s="33">
        <f t="shared" si="23"/>
        <v>46.80000000000001</v>
      </c>
      <c r="AB89" s="215">
        <f t="shared" si="22"/>
        <v>1</v>
      </c>
    </row>
    <row r="90" spans="1:28" ht="15" customHeight="1">
      <c r="A90" s="210"/>
      <c r="B90" s="258">
        <v>196</v>
      </c>
      <c r="C90" s="255" t="str">
        <f>VLOOKUP($B90,мандатка!$B:$I,2,FALSE)</f>
        <v>жін</v>
      </c>
      <c r="D90" s="256" t="str">
        <f>VLOOKUP($B90,мандатка!$B:$I,3,FALSE)</f>
        <v>Турпак Анна</v>
      </c>
      <c r="E90" s="257">
        <f>VLOOKUP($B90,мандатка!$B:$I,4,FALSE)</f>
        <v>1998</v>
      </c>
      <c r="F90" s="257" t="str">
        <f>VLOOKUP($B90,мандатка!$B:$I,5,FALSE)</f>
        <v>II</v>
      </c>
      <c r="G90" s="255" t="str">
        <f>VLOOKUP($B90,мандатка!$B:$I,6,FALSE)</f>
        <v>ДАІ Побузький ЦДЮТ</v>
      </c>
      <c r="H90" s="53" t="str">
        <f>VLOOKUP($B90,мандатка!$B:$I,7,FALSE)</f>
        <v>Кіровоградська</v>
      </c>
      <c r="I90" s="275">
        <v>0</v>
      </c>
      <c r="J90" s="276">
        <v>0</v>
      </c>
      <c r="K90" s="276">
        <v>0</v>
      </c>
      <c r="L90" s="276">
        <v>0</v>
      </c>
      <c r="M90" s="276">
        <v>3</v>
      </c>
      <c r="N90" s="276">
        <v>0</v>
      </c>
      <c r="O90" s="276">
        <v>13</v>
      </c>
      <c r="P90" s="276"/>
      <c r="Q90" s="210"/>
      <c r="R90" s="210"/>
      <c r="S90" s="69">
        <f t="shared" si="18"/>
        <v>16</v>
      </c>
      <c r="T90" s="70">
        <f t="shared" si="19"/>
        <v>0.001851851851851856</v>
      </c>
      <c r="U90" s="211">
        <v>0.009097222222222222</v>
      </c>
      <c r="V90" s="211"/>
      <c r="W90" s="190">
        <f t="shared" si="20"/>
        <v>0.010949074074074078</v>
      </c>
      <c r="X90" s="212">
        <f t="shared" si="21"/>
        <v>1.5136</v>
      </c>
      <c r="Y90" s="210">
        <v>6</v>
      </c>
      <c r="Z90" s="169" t="s">
        <v>67</v>
      </c>
      <c r="AA90" s="33">
        <f t="shared" si="23"/>
        <v>45.000000000000014</v>
      </c>
      <c r="AB90" s="215">
        <f t="shared" si="22"/>
        <v>3</v>
      </c>
    </row>
    <row r="91" spans="1:28" ht="15" customHeight="1">
      <c r="A91" s="210"/>
      <c r="B91" s="258">
        <v>155</v>
      </c>
      <c r="C91" s="255" t="str">
        <f>VLOOKUP($B91,мандатка!$B:$I,2,FALSE)</f>
        <v>жін</v>
      </c>
      <c r="D91" s="256" t="str">
        <f>VLOOKUP($B91,мандатка!$B:$I,3,FALSE)</f>
        <v>Шевченко Маргарита</v>
      </c>
      <c r="E91" s="257">
        <f>VLOOKUP($B91,мандатка!$B:$I,4,FALSE)</f>
        <v>1999</v>
      </c>
      <c r="F91" s="257" t="str">
        <f>VLOOKUP($B91,мандатка!$B:$I,5,FALSE)</f>
        <v>III</v>
      </c>
      <c r="G91" s="255" t="str">
        <f>VLOOKUP($B91,мандатка!$B:$I,6,FALSE)</f>
        <v>Харьківська область</v>
      </c>
      <c r="H91" s="53" t="str">
        <f>VLOOKUP($B91,мандатка!$B:$I,7,FALSE)</f>
        <v>Харьківська</v>
      </c>
      <c r="I91" s="275">
        <v>0</v>
      </c>
      <c r="J91" s="276">
        <v>0</v>
      </c>
      <c r="K91" s="276">
        <v>0</v>
      </c>
      <c r="L91" s="276">
        <v>0</v>
      </c>
      <c r="M91" s="276">
        <v>0</v>
      </c>
      <c r="N91" s="276">
        <v>0</v>
      </c>
      <c r="O91" s="276">
        <v>13</v>
      </c>
      <c r="P91" s="276"/>
      <c r="Q91" s="210"/>
      <c r="R91" s="210"/>
      <c r="S91" s="69">
        <f t="shared" si="18"/>
        <v>13</v>
      </c>
      <c r="T91" s="70">
        <f t="shared" si="19"/>
        <v>0.001504629629629633</v>
      </c>
      <c r="U91" s="211">
        <v>0.0096875</v>
      </c>
      <c r="V91" s="211"/>
      <c r="W91" s="190">
        <f t="shared" si="20"/>
        <v>0.011192129629629633</v>
      </c>
      <c r="X91" s="212">
        <f t="shared" si="21"/>
        <v>1.5472</v>
      </c>
      <c r="Y91" s="210">
        <v>7</v>
      </c>
      <c r="Z91" s="169" t="s">
        <v>67</v>
      </c>
      <c r="AA91" s="33">
        <f t="shared" si="23"/>
        <v>43.20000000000002</v>
      </c>
      <c r="AB91" s="215">
        <f t="shared" si="22"/>
        <v>1</v>
      </c>
    </row>
    <row r="92" spans="1:28" ht="15" customHeight="1">
      <c r="A92" s="210"/>
      <c r="B92" s="258">
        <v>176</v>
      </c>
      <c r="C92" s="255" t="str">
        <f>VLOOKUP($B92,мандатка!$B:$I,2,FALSE)</f>
        <v>жін</v>
      </c>
      <c r="D92" s="256" t="str">
        <f>VLOOKUP($B92,мандатка!$B:$I,3,FALSE)</f>
        <v>Даніч Влада</v>
      </c>
      <c r="E92" s="257">
        <f>VLOOKUP($B92,мандатка!$B:$I,4,FALSE)</f>
        <v>2000</v>
      </c>
      <c r="F92" s="257" t="str">
        <f>VLOOKUP($B92,мандатка!$B:$I,5,FALSE)</f>
        <v>III</v>
      </c>
      <c r="G92" s="255" t="str">
        <f>VLOOKUP($B92,мандатка!$B:$I,6,FALSE)</f>
        <v>КЗ "ЦТКТУМ" ХОР-1</v>
      </c>
      <c r="H92" s="53" t="str">
        <f>VLOOKUP($B92,мандатка!$B:$I,7,FALSE)</f>
        <v>Херсонська</v>
      </c>
      <c r="I92" s="275">
        <v>1</v>
      </c>
      <c r="J92" s="276">
        <v>0</v>
      </c>
      <c r="K92" s="276">
        <v>11</v>
      </c>
      <c r="L92" s="276">
        <v>0</v>
      </c>
      <c r="M92" s="276">
        <v>17</v>
      </c>
      <c r="N92" s="276">
        <v>0</v>
      </c>
      <c r="O92" s="276">
        <v>11</v>
      </c>
      <c r="P92" s="276"/>
      <c r="Q92" s="210"/>
      <c r="R92" s="210"/>
      <c r="S92" s="69">
        <f t="shared" si="18"/>
        <v>40</v>
      </c>
      <c r="T92" s="70">
        <f t="shared" si="19"/>
        <v>0.00462962962962964</v>
      </c>
      <c r="U92" s="211">
        <v>0.006597222222222222</v>
      </c>
      <c r="V92" s="211"/>
      <c r="W92" s="190">
        <f t="shared" si="20"/>
        <v>0.011226851851851863</v>
      </c>
      <c r="X92" s="212">
        <f t="shared" si="21"/>
        <v>1.552000000000001</v>
      </c>
      <c r="Y92" s="210">
        <v>8</v>
      </c>
      <c r="Z92" s="169" t="s">
        <v>67</v>
      </c>
      <c r="AA92" s="33">
        <f t="shared" si="23"/>
        <v>41.40000000000002</v>
      </c>
      <c r="AB92" s="215">
        <f t="shared" si="22"/>
        <v>1</v>
      </c>
    </row>
    <row r="93" spans="1:28" ht="15" customHeight="1">
      <c r="A93" s="210"/>
      <c r="B93" s="258">
        <v>186</v>
      </c>
      <c r="C93" s="255" t="str">
        <f>VLOOKUP($B93,мандатка!$B:$I,2,FALSE)</f>
        <v>жін</v>
      </c>
      <c r="D93" s="256" t="str">
        <f>VLOOKUP($B93,мандатка!$B:$I,3,FALSE)</f>
        <v>Артеменко Римма</v>
      </c>
      <c r="E93" s="257">
        <f>VLOOKUP($B93,мандатка!$B:$I,4,FALSE)</f>
        <v>1998</v>
      </c>
      <c r="F93" s="257" t="str">
        <f>VLOOKUP($B93,мандатка!$B:$I,5,FALSE)</f>
        <v>I</v>
      </c>
      <c r="G93" s="255" t="str">
        <f>VLOOKUP($B93,мандатка!$B:$I,6,FALSE)</f>
        <v>Вінницька область</v>
      </c>
      <c r="H93" s="53" t="str">
        <f>VLOOKUP($B93,мандатка!$B:$I,7,FALSE)</f>
        <v>Вінницька</v>
      </c>
      <c r="I93" s="275">
        <v>0</v>
      </c>
      <c r="J93" s="276">
        <v>0</v>
      </c>
      <c r="K93" s="276">
        <v>0</v>
      </c>
      <c r="L93" s="276">
        <v>0</v>
      </c>
      <c r="M93" s="276">
        <v>0</v>
      </c>
      <c r="N93" s="276">
        <v>0</v>
      </c>
      <c r="O93" s="276">
        <v>14</v>
      </c>
      <c r="P93" s="276"/>
      <c r="Q93" s="210"/>
      <c r="R93" s="210"/>
      <c r="S93" s="69">
        <f t="shared" si="18"/>
        <v>14</v>
      </c>
      <c r="T93" s="70">
        <f t="shared" si="19"/>
        <v>0.001620370370370374</v>
      </c>
      <c r="U93" s="211">
        <v>0.010115740740740741</v>
      </c>
      <c r="V93" s="211"/>
      <c r="W93" s="190">
        <f t="shared" si="20"/>
        <v>0.011736111111111116</v>
      </c>
      <c r="X93" s="212">
        <f t="shared" si="21"/>
        <v>1.6224</v>
      </c>
      <c r="Y93" s="210">
        <v>9</v>
      </c>
      <c r="Z93" s="169" t="s">
        <v>67</v>
      </c>
      <c r="AA93" s="33">
        <f t="shared" si="23"/>
        <v>39.60000000000002</v>
      </c>
      <c r="AB93" s="215">
        <f t="shared" si="22"/>
        <v>10</v>
      </c>
    </row>
    <row r="94" spans="1:28" ht="15" customHeight="1">
      <c r="A94" s="210"/>
      <c r="B94" s="258">
        <v>136</v>
      </c>
      <c r="C94" s="255" t="str">
        <f>VLOOKUP($B94,мандатка!$B:$I,2,FALSE)</f>
        <v>жін</v>
      </c>
      <c r="D94" s="256" t="str">
        <f>VLOOKUP($B94,мандатка!$B:$I,3,FALSE)</f>
        <v>Чмут Катерина</v>
      </c>
      <c r="E94" s="257">
        <f>VLOOKUP($B94,мандатка!$B:$I,4,FALSE)</f>
        <v>1998</v>
      </c>
      <c r="F94" s="257" t="str">
        <f>VLOOKUP($B94,мандатка!$B:$I,5,FALSE)</f>
        <v>I юн</v>
      </c>
      <c r="G94" s="255" t="str">
        <f>VLOOKUP($B94,мандатка!$B:$I,6,FALSE)</f>
        <v>Луганський ОЦДЮТК</v>
      </c>
      <c r="H94" s="53" t="str">
        <f>VLOOKUP($B94,мандатка!$B:$I,7,FALSE)</f>
        <v>Луганська</v>
      </c>
      <c r="I94" s="275">
        <v>0</v>
      </c>
      <c r="J94" s="275">
        <v>0</v>
      </c>
      <c r="K94" s="275">
        <v>12</v>
      </c>
      <c r="L94" s="275">
        <v>1</v>
      </c>
      <c r="M94" s="275">
        <v>2</v>
      </c>
      <c r="N94" s="275">
        <v>6</v>
      </c>
      <c r="O94" s="275">
        <v>0</v>
      </c>
      <c r="P94" s="275"/>
      <c r="Q94" s="173"/>
      <c r="R94" s="173"/>
      <c r="S94" s="69">
        <f t="shared" si="18"/>
        <v>21</v>
      </c>
      <c r="T94" s="70">
        <f t="shared" si="19"/>
        <v>0.0024305555555555612</v>
      </c>
      <c r="U94" s="211">
        <v>0.009305555555555555</v>
      </c>
      <c r="V94" s="211"/>
      <c r="W94" s="190">
        <f t="shared" si="20"/>
        <v>0.011736111111111116</v>
      </c>
      <c r="X94" s="212">
        <f t="shared" si="21"/>
        <v>1.6224</v>
      </c>
      <c r="Y94" s="210">
        <v>10</v>
      </c>
      <c r="Z94" s="169" t="s">
        <v>67</v>
      </c>
      <c r="AA94" s="33">
        <f t="shared" si="23"/>
        <v>37.800000000000026</v>
      </c>
      <c r="AB94" s="215">
        <f t="shared" si="22"/>
        <v>1</v>
      </c>
    </row>
    <row r="95" spans="1:28" ht="15" customHeight="1">
      <c r="A95" s="210"/>
      <c r="B95" s="258">
        <v>177</v>
      </c>
      <c r="C95" s="255" t="str">
        <f>VLOOKUP($B95,мандатка!$B:$I,2,FALSE)</f>
        <v>жін</v>
      </c>
      <c r="D95" s="256" t="str">
        <f>VLOOKUP($B95,мандатка!$B:$I,3,FALSE)</f>
        <v>Маленкова Валерія</v>
      </c>
      <c r="E95" s="257">
        <f>VLOOKUP($B95,мандатка!$B:$I,4,FALSE)</f>
        <v>1999</v>
      </c>
      <c r="F95" s="257" t="str">
        <f>VLOOKUP($B95,мандатка!$B:$I,5,FALSE)</f>
        <v>III</v>
      </c>
      <c r="G95" s="255" t="str">
        <f>VLOOKUP($B95,мандатка!$B:$I,6,FALSE)</f>
        <v>КЗ "ЦТКТУМ" ХОР-1</v>
      </c>
      <c r="H95" s="53" t="str">
        <f>VLOOKUP($B95,мандатка!$B:$I,7,FALSE)</f>
        <v>Херсонська</v>
      </c>
      <c r="I95" s="275">
        <v>0</v>
      </c>
      <c r="J95" s="276">
        <v>0</v>
      </c>
      <c r="K95" s="276">
        <v>11</v>
      </c>
      <c r="L95" s="276">
        <v>0</v>
      </c>
      <c r="M95" s="276">
        <v>11</v>
      </c>
      <c r="N95" s="276">
        <v>0</v>
      </c>
      <c r="O95" s="276">
        <v>15</v>
      </c>
      <c r="P95" s="276"/>
      <c r="Q95" s="210"/>
      <c r="R95" s="210"/>
      <c r="S95" s="69">
        <f t="shared" si="18"/>
        <v>37</v>
      </c>
      <c r="T95" s="70">
        <f t="shared" si="19"/>
        <v>0.004282407407407417</v>
      </c>
      <c r="U95" s="211">
        <v>0.007650462962962963</v>
      </c>
      <c r="V95" s="211"/>
      <c r="W95" s="190">
        <f t="shared" si="20"/>
        <v>0.01193287037037038</v>
      </c>
      <c r="X95" s="212">
        <f t="shared" si="21"/>
        <v>1.6496000000000008</v>
      </c>
      <c r="Y95" s="210">
        <v>11</v>
      </c>
      <c r="Z95" s="169" t="s">
        <v>67</v>
      </c>
      <c r="AA95" s="33">
        <f t="shared" si="23"/>
        <v>36.00000000000003</v>
      </c>
      <c r="AB95" s="215">
        <f t="shared" si="22"/>
        <v>1</v>
      </c>
    </row>
    <row r="96" spans="1:28" s="271" customFormat="1" ht="15" customHeight="1">
      <c r="A96" s="210"/>
      <c r="B96" s="258">
        <v>148</v>
      </c>
      <c r="C96" s="255" t="str">
        <f>VLOOKUP($B96,мандатка!$B:$I,2,FALSE)</f>
        <v>жін</v>
      </c>
      <c r="D96" s="256" t="str">
        <f>VLOOKUP($B96,мандатка!$B:$I,3,FALSE)</f>
        <v>Чорноус Ірина</v>
      </c>
      <c r="E96" s="257">
        <f>VLOOKUP($B96,мандатка!$B:$I,4,FALSE)</f>
        <v>2001</v>
      </c>
      <c r="F96" s="257" t="str">
        <f>VLOOKUP($B96,мандатка!$B:$I,5,FALSE)</f>
        <v>I юн</v>
      </c>
      <c r="G96" s="255" t="str">
        <f>VLOOKUP($B96,мандатка!$B:$I,6,FALSE)</f>
        <v>Черкаський ОЦТКЕ УМ</v>
      </c>
      <c r="H96" s="53" t="str">
        <f>VLOOKUP($B96,мандатка!$B:$I,7,FALSE)</f>
        <v>Черкаська</v>
      </c>
      <c r="I96" s="275">
        <v>0</v>
      </c>
      <c r="J96" s="275">
        <v>1</v>
      </c>
      <c r="K96" s="275">
        <v>1</v>
      </c>
      <c r="L96" s="275">
        <v>1</v>
      </c>
      <c r="M96" s="275">
        <v>0</v>
      </c>
      <c r="N96" s="275">
        <v>6</v>
      </c>
      <c r="O96" s="275">
        <v>13</v>
      </c>
      <c r="P96" s="275"/>
      <c r="Q96" s="173"/>
      <c r="R96" s="173"/>
      <c r="S96" s="69">
        <f t="shared" si="18"/>
        <v>22</v>
      </c>
      <c r="T96" s="70">
        <f t="shared" si="19"/>
        <v>0.002546296296296302</v>
      </c>
      <c r="U96" s="211">
        <v>0.009398148148148149</v>
      </c>
      <c r="V96" s="211"/>
      <c r="W96" s="190">
        <f t="shared" si="20"/>
        <v>0.01194444444444445</v>
      </c>
      <c r="X96" s="212">
        <f t="shared" si="21"/>
        <v>1.6512000000000002</v>
      </c>
      <c r="Y96" s="210">
        <v>12</v>
      </c>
      <c r="Z96" s="169" t="str">
        <f>IF($I$117&gt;=$X20,"I",IF($I$118&gt;=$X20,"II",IF($I$119&gt;=$X20,"III",IF($I$120&gt;=$X20,"I юн",IF($I$121&gt;=$X20,"II юн","III юн")))))</f>
        <v>III</v>
      </c>
      <c r="AA96" s="33">
        <f t="shared" si="23"/>
        <v>34.20000000000003</v>
      </c>
      <c r="AB96" s="215">
        <f t="shared" si="22"/>
        <v>1</v>
      </c>
    </row>
    <row r="97" spans="1:28" ht="15" customHeight="1">
      <c r="A97" s="210"/>
      <c r="B97" s="258">
        <v>157</v>
      </c>
      <c r="C97" s="255" t="str">
        <f>VLOOKUP($B97,мандатка!$B:$I,2,FALSE)</f>
        <v>жін</v>
      </c>
      <c r="D97" s="256" t="str">
        <f>VLOOKUP($B97,мандатка!$B:$I,3,FALSE)</f>
        <v>Сейрик Катерина </v>
      </c>
      <c r="E97" s="257">
        <f>VLOOKUP($B97,мандатка!$B:$I,4,FALSE)</f>
        <v>2000</v>
      </c>
      <c r="F97" s="257" t="str">
        <f>VLOOKUP($B97,мандатка!$B:$I,5,FALSE)</f>
        <v>III</v>
      </c>
      <c r="G97" s="255" t="str">
        <f>VLOOKUP($B97,мандатка!$B:$I,6,FALSE)</f>
        <v>Харьківська область</v>
      </c>
      <c r="H97" s="53" t="str">
        <f>VLOOKUP($B97,мандатка!$B:$I,7,FALSE)</f>
        <v>Харьківська</v>
      </c>
      <c r="I97" s="275">
        <v>0</v>
      </c>
      <c r="J97" s="276">
        <v>0</v>
      </c>
      <c r="K97" s="276">
        <v>0</v>
      </c>
      <c r="L97" s="276">
        <v>0</v>
      </c>
      <c r="M97" s="276">
        <v>6</v>
      </c>
      <c r="N97" s="276">
        <v>0</v>
      </c>
      <c r="O97" s="276">
        <v>13</v>
      </c>
      <c r="P97" s="276"/>
      <c r="Q97" s="210"/>
      <c r="R97" s="210"/>
      <c r="S97" s="69">
        <f t="shared" si="18"/>
        <v>19</v>
      </c>
      <c r="T97" s="70">
        <f t="shared" si="19"/>
        <v>0.002199074074074079</v>
      </c>
      <c r="U97" s="211">
        <v>0.009988425925925927</v>
      </c>
      <c r="V97" s="211"/>
      <c r="W97" s="190">
        <f t="shared" si="20"/>
        <v>0.012187500000000006</v>
      </c>
      <c r="X97" s="212">
        <f t="shared" si="21"/>
        <v>1.6848</v>
      </c>
      <c r="Y97" s="210">
        <v>13</v>
      </c>
      <c r="Z97" s="169" t="str">
        <f>IF($I$117&gt;=$X21,"I",IF($I$118&gt;=$X21,"II",IF($I$119&gt;=$X21,"III",IF($I$120&gt;=$X21,"I юн",IF($I$121&gt;=$X21,"II юн","III юн")))))</f>
        <v>III</v>
      </c>
      <c r="AA97" s="33">
        <f t="shared" si="23"/>
        <v>32.400000000000034</v>
      </c>
      <c r="AB97" s="215">
        <f t="shared" si="22"/>
        <v>1</v>
      </c>
    </row>
    <row r="98" spans="1:28" ht="15" customHeight="1">
      <c r="A98" s="210"/>
      <c r="B98" s="258">
        <v>178</v>
      </c>
      <c r="C98" s="255" t="str">
        <f>VLOOKUP($B98,мандатка!$B:$I,2,FALSE)</f>
        <v>жін</v>
      </c>
      <c r="D98" s="256" t="str">
        <f>VLOOKUP($B98,мандатка!$B:$I,3,FALSE)</f>
        <v>Мустафіна Рената</v>
      </c>
      <c r="E98" s="257">
        <f>VLOOKUP($B98,мандатка!$B:$I,4,FALSE)</f>
        <v>1998</v>
      </c>
      <c r="F98" s="257" t="str">
        <f>VLOOKUP($B98,мандатка!$B:$I,5,FALSE)</f>
        <v>III</v>
      </c>
      <c r="G98" s="255" t="str">
        <f>VLOOKUP($B98,мандатка!$B:$I,6,FALSE)</f>
        <v>КЗ "ЦТКТУМ" ХОР-1</v>
      </c>
      <c r="H98" s="53" t="str">
        <f>VLOOKUP($B98,мандатка!$B:$I,7,FALSE)</f>
        <v>Херсонська</v>
      </c>
      <c r="I98" s="275">
        <v>0</v>
      </c>
      <c r="J98" s="276">
        <v>0</v>
      </c>
      <c r="K98" s="276">
        <v>11</v>
      </c>
      <c r="L98" s="276">
        <v>0</v>
      </c>
      <c r="M98" s="276">
        <v>11</v>
      </c>
      <c r="N98" s="276">
        <v>12</v>
      </c>
      <c r="O98" s="276">
        <v>15</v>
      </c>
      <c r="P98" s="276"/>
      <c r="Q98" s="210"/>
      <c r="R98" s="210"/>
      <c r="S98" s="69">
        <f t="shared" si="18"/>
        <v>49</v>
      </c>
      <c r="T98" s="70">
        <f t="shared" si="19"/>
        <v>0.005671296296296309</v>
      </c>
      <c r="U98" s="211">
        <v>0.006828703703703704</v>
      </c>
      <c r="V98" s="211"/>
      <c r="W98" s="190">
        <f t="shared" si="20"/>
        <v>0.012500000000000013</v>
      </c>
      <c r="X98" s="212">
        <f t="shared" si="21"/>
        <v>1.728000000000001</v>
      </c>
      <c r="Y98" s="210">
        <v>14</v>
      </c>
      <c r="Z98" s="169" t="s">
        <v>294</v>
      </c>
      <c r="AA98" s="33">
        <f t="shared" si="23"/>
        <v>30.600000000000033</v>
      </c>
      <c r="AB98" s="215">
        <f t="shared" si="22"/>
        <v>1</v>
      </c>
    </row>
    <row r="99" spans="1:28" ht="15" customHeight="1">
      <c r="A99" s="210"/>
      <c r="B99" s="258">
        <v>168</v>
      </c>
      <c r="C99" s="255" t="str">
        <f>VLOOKUP($B99,мандатка!$B:$I,2,FALSE)</f>
        <v>жін</v>
      </c>
      <c r="D99" s="256" t="str">
        <f>VLOOKUP($B99,мандатка!$B:$I,3,FALSE)</f>
        <v>Шевченко Вероніка</v>
      </c>
      <c r="E99" s="257">
        <f>VLOOKUP($B99,мандатка!$B:$I,4,FALSE)</f>
        <v>2000</v>
      </c>
      <c r="F99" s="257" t="str">
        <f>VLOOKUP($B99,мандатка!$B:$I,5,FALSE)</f>
        <v>III</v>
      </c>
      <c r="G99" s="255" t="str">
        <f>VLOOKUP($B99,мандатка!$B:$I,6,FALSE)</f>
        <v>КЗ «ЦТКТУМ» ХОР-2 </v>
      </c>
      <c r="H99" s="53" t="str">
        <f>VLOOKUP($B99,мандатка!$B:$I,7,FALSE)</f>
        <v>Херсонська</v>
      </c>
      <c r="I99" s="275">
        <v>0</v>
      </c>
      <c r="J99" s="276">
        <v>0</v>
      </c>
      <c r="K99" s="276">
        <v>11</v>
      </c>
      <c r="L99" s="276">
        <v>0</v>
      </c>
      <c r="M99" s="276">
        <v>15</v>
      </c>
      <c r="N99" s="276">
        <v>0</v>
      </c>
      <c r="O99" s="276">
        <v>16</v>
      </c>
      <c r="P99" s="276"/>
      <c r="Q99" s="210"/>
      <c r="R99" s="210"/>
      <c r="S99" s="69">
        <f t="shared" si="18"/>
        <v>42</v>
      </c>
      <c r="T99" s="70">
        <f t="shared" si="19"/>
        <v>0.0048611111111111225</v>
      </c>
      <c r="U99" s="211">
        <v>0.007673611111111111</v>
      </c>
      <c r="V99" s="211"/>
      <c r="W99" s="190">
        <f t="shared" si="20"/>
        <v>0.012534722222222234</v>
      </c>
      <c r="X99" s="212">
        <f t="shared" si="21"/>
        <v>1.732800000000001</v>
      </c>
      <c r="Y99" s="210">
        <v>15</v>
      </c>
      <c r="Z99" s="169" t="s">
        <v>294</v>
      </c>
      <c r="AA99" s="33">
        <f t="shared" si="23"/>
        <v>28.800000000000033</v>
      </c>
      <c r="AB99" s="215">
        <f t="shared" si="22"/>
        <v>1</v>
      </c>
    </row>
    <row r="100" spans="1:28" ht="15" customHeight="1">
      <c r="A100" s="210"/>
      <c r="B100" s="258">
        <v>147</v>
      </c>
      <c r="C100" s="255" t="str">
        <f>VLOOKUP($B100,мандатка!$B:$I,2,FALSE)</f>
        <v>жін</v>
      </c>
      <c r="D100" s="256" t="str">
        <f>VLOOKUP($B100,мандатка!$B:$I,3,FALSE)</f>
        <v>Франчук Альона</v>
      </c>
      <c r="E100" s="257">
        <f>VLOOKUP($B100,мандатка!$B:$I,4,FALSE)</f>
        <v>1999</v>
      </c>
      <c r="F100" s="257" t="str">
        <f>VLOOKUP($B100,мандатка!$B:$I,5,FALSE)</f>
        <v>II</v>
      </c>
      <c r="G100" s="255" t="str">
        <f>VLOOKUP($B100,мандатка!$B:$I,6,FALSE)</f>
        <v>Черкаський ОЦТКЕ УМ</v>
      </c>
      <c r="H100" s="53" t="str">
        <f>VLOOKUP($B100,мандатка!$B:$I,7,FALSE)</f>
        <v>Черкаська</v>
      </c>
      <c r="I100" s="275">
        <v>0</v>
      </c>
      <c r="J100" s="275">
        <v>0</v>
      </c>
      <c r="K100" s="275">
        <v>0</v>
      </c>
      <c r="L100" s="275">
        <v>1</v>
      </c>
      <c r="M100" s="275">
        <v>0</v>
      </c>
      <c r="N100" s="275">
        <v>6</v>
      </c>
      <c r="O100" s="275">
        <v>13</v>
      </c>
      <c r="P100" s="275"/>
      <c r="Q100" s="173"/>
      <c r="R100" s="173"/>
      <c r="S100" s="69">
        <f t="shared" si="18"/>
        <v>20</v>
      </c>
      <c r="T100" s="70">
        <f t="shared" si="19"/>
        <v>0.00231481481481482</v>
      </c>
      <c r="U100" s="211">
        <v>0.010358796296296295</v>
      </c>
      <c r="V100" s="211"/>
      <c r="W100" s="190">
        <f t="shared" si="20"/>
        <v>0.012673611111111115</v>
      </c>
      <c r="X100" s="212">
        <f t="shared" si="21"/>
        <v>1.7519999999999998</v>
      </c>
      <c r="Y100" s="210">
        <v>16</v>
      </c>
      <c r="Z100" s="169" t="s">
        <v>294</v>
      </c>
      <c r="AA100" s="33">
        <f t="shared" si="23"/>
        <v>27.000000000000032</v>
      </c>
      <c r="AB100" s="215">
        <f t="shared" si="22"/>
        <v>3</v>
      </c>
    </row>
    <row r="101" spans="1:28" ht="15" customHeight="1">
      <c r="A101" s="173"/>
      <c r="B101" s="258">
        <v>115</v>
      </c>
      <c r="C101" s="255" t="str">
        <f>VLOOKUP($B101,мандатка!$B:$I,2,FALSE)</f>
        <v>жін</v>
      </c>
      <c r="D101" s="256" t="str">
        <f>VLOOKUP($B101,мандатка!$B:$I,3,FALSE)</f>
        <v>Фєдєчко Ганна</v>
      </c>
      <c r="E101" s="257">
        <f>VLOOKUP($B101,мандатка!$B:$I,4,FALSE)</f>
        <v>1999</v>
      </c>
      <c r="F101" s="257" t="str">
        <f>VLOOKUP($B101,мандатка!$B:$I,5,FALSE)</f>
        <v>I юн</v>
      </c>
      <c r="G101" s="255" t="str">
        <f>VLOOKUP($B101,мандатка!$B:$I,6,FALSE)</f>
        <v>МОЦТКЕ УМ</v>
      </c>
      <c r="H101" s="53" t="str">
        <f>VLOOKUP($B101,мандатка!$B:$I,7,FALSE)</f>
        <v>Миколаївська</v>
      </c>
      <c r="I101" s="275">
        <v>0</v>
      </c>
      <c r="J101" s="275">
        <v>0</v>
      </c>
      <c r="K101" s="275">
        <v>1</v>
      </c>
      <c r="L101" s="275">
        <v>0</v>
      </c>
      <c r="M101" s="275">
        <v>1</v>
      </c>
      <c r="N101" s="275">
        <v>6</v>
      </c>
      <c r="O101" s="275">
        <v>13</v>
      </c>
      <c r="P101" s="275"/>
      <c r="Q101" s="173"/>
      <c r="R101" s="173"/>
      <c r="S101" s="69">
        <f t="shared" si="18"/>
        <v>21</v>
      </c>
      <c r="T101" s="70">
        <f t="shared" si="19"/>
        <v>0.0024305555555555612</v>
      </c>
      <c r="U101" s="211">
        <v>0.010416666666666666</v>
      </c>
      <c r="V101" s="211"/>
      <c r="W101" s="190">
        <f t="shared" si="20"/>
        <v>0.012847222222222227</v>
      </c>
      <c r="X101" s="212">
        <f t="shared" si="21"/>
        <v>1.776</v>
      </c>
      <c r="Y101" s="210">
        <v>17</v>
      </c>
      <c r="Z101" s="169" t="s">
        <v>294</v>
      </c>
      <c r="AA101" s="33">
        <f t="shared" si="23"/>
        <v>25.20000000000003</v>
      </c>
      <c r="AB101" s="215">
        <f t="shared" si="22"/>
        <v>1</v>
      </c>
    </row>
    <row r="102" spans="1:28" ht="15" customHeight="1">
      <c r="A102" s="210"/>
      <c r="B102" s="258">
        <v>137</v>
      </c>
      <c r="C102" s="255" t="str">
        <f>VLOOKUP($B102,мандатка!$B:$I,2,FALSE)</f>
        <v>жін</v>
      </c>
      <c r="D102" s="256" t="str">
        <f>VLOOKUP($B102,мандатка!$B:$I,3,FALSE)</f>
        <v>Банченко Єлізавета</v>
      </c>
      <c r="E102" s="257">
        <f>VLOOKUP($B102,мандатка!$B:$I,4,FALSE)</f>
        <v>1998</v>
      </c>
      <c r="F102" s="257" t="str">
        <f>VLOOKUP($B102,мандатка!$B:$I,5,FALSE)</f>
        <v>I юн</v>
      </c>
      <c r="G102" s="255" t="str">
        <f>VLOOKUP($B102,мандатка!$B:$I,6,FALSE)</f>
        <v>Луганський ОЦДЮТК</v>
      </c>
      <c r="H102" s="53" t="str">
        <f>VLOOKUP($B102,мандатка!$B:$I,7,FALSE)</f>
        <v>Луганська</v>
      </c>
      <c r="I102" s="275">
        <v>1</v>
      </c>
      <c r="J102" s="275">
        <v>1</v>
      </c>
      <c r="K102" s="275">
        <v>11</v>
      </c>
      <c r="L102" s="275">
        <v>0</v>
      </c>
      <c r="M102" s="275">
        <v>14</v>
      </c>
      <c r="N102" s="275">
        <v>0</v>
      </c>
      <c r="O102" s="275">
        <v>16</v>
      </c>
      <c r="P102" s="275"/>
      <c r="Q102" s="173"/>
      <c r="R102" s="173"/>
      <c r="S102" s="69">
        <f t="shared" si="18"/>
        <v>43</v>
      </c>
      <c r="T102" s="70">
        <f t="shared" si="19"/>
        <v>0.004976851851851863</v>
      </c>
      <c r="U102" s="211">
        <v>0.009606481481481481</v>
      </c>
      <c r="V102" s="211"/>
      <c r="W102" s="190">
        <f t="shared" si="20"/>
        <v>0.014583333333333344</v>
      </c>
      <c r="X102" s="212">
        <f t="shared" si="21"/>
        <v>2.016000000000001</v>
      </c>
      <c r="Y102" s="210">
        <v>18</v>
      </c>
      <c r="Z102" s="169" t="s">
        <v>293</v>
      </c>
      <c r="AA102" s="33">
        <f t="shared" si="23"/>
        <v>23.40000000000003</v>
      </c>
      <c r="AB102" s="215">
        <f t="shared" si="22"/>
        <v>1</v>
      </c>
    </row>
    <row r="103" spans="1:28" ht="15" customHeight="1">
      <c r="A103" s="210"/>
      <c r="B103" s="258">
        <v>117</v>
      </c>
      <c r="C103" s="255" t="str">
        <f>VLOOKUP($B103,мандатка!$B:$I,2,FALSE)</f>
        <v>жін</v>
      </c>
      <c r="D103" s="256" t="str">
        <f>VLOOKUP($B103,мандатка!$B:$I,3,FALSE)</f>
        <v>Джумажанова Єва</v>
      </c>
      <c r="E103" s="257">
        <f>VLOOKUP($B103,мандатка!$B:$I,4,FALSE)</f>
        <v>2001</v>
      </c>
      <c r="F103" s="257" t="str">
        <f>VLOOKUP($B103,мандатка!$B:$I,5,FALSE)</f>
        <v>II</v>
      </c>
      <c r="G103" s="255" t="str">
        <f>VLOOKUP($B103,мандатка!$B:$I,6,FALSE)</f>
        <v>МОЦТКЕ УМ</v>
      </c>
      <c r="H103" s="53" t="str">
        <f>VLOOKUP($B103,мандатка!$B:$I,7,FALSE)</f>
        <v>Миколаївська</v>
      </c>
      <c r="I103" s="275">
        <v>0</v>
      </c>
      <c r="J103" s="275">
        <v>0</v>
      </c>
      <c r="K103" s="275">
        <v>4</v>
      </c>
      <c r="L103" s="275">
        <v>0</v>
      </c>
      <c r="M103" s="275">
        <v>4</v>
      </c>
      <c r="N103" s="275">
        <v>6</v>
      </c>
      <c r="O103" s="275">
        <v>23</v>
      </c>
      <c r="P103" s="275"/>
      <c r="Q103" s="173"/>
      <c r="R103" s="173"/>
      <c r="S103" s="69">
        <f t="shared" si="18"/>
        <v>37</v>
      </c>
      <c r="T103" s="70">
        <f t="shared" si="19"/>
        <v>0.004282407407407417</v>
      </c>
      <c r="U103" s="211">
        <v>0.010416666666666666</v>
      </c>
      <c r="V103" s="211"/>
      <c r="W103" s="190">
        <f t="shared" si="20"/>
        <v>0.014699074074074083</v>
      </c>
      <c r="X103" s="212">
        <f t="shared" si="21"/>
        <v>2.0320000000000005</v>
      </c>
      <c r="Y103" s="210">
        <v>19</v>
      </c>
      <c r="Z103" s="169" t="s">
        <v>293</v>
      </c>
      <c r="AA103" s="33">
        <f t="shared" si="23"/>
        <v>21.60000000000003</v>
      </c>
      <c r="AB103" s="215">
        <f t="shared" si="22"/>
        <v>3</v>
      </c>
    </row>
    <row r="104" spans="1:28" ht="15" customHeight="1">
      <c r="A104" s="210"/>
      <c r="B104" s="258">
        <v>167</v>
      </c>
      <c r="C104" s="255" t="str">
        <f>VLOOKUP($B104,мандатка!$B:$I,2,FALSE)</f>
        <v>жін</v>
      </c>
      <c r="D104" s="256" t="str">
        <f>VLOOKUP($B104,мандатка!$B:$I,3,FALSE)</f>
        <v>Темлюк Поліна</v>
      </c>
      <c r="E104" s="257">
        <f>VLOOKUP($B104,мандатка!$B:$I,4,FALSE)</f>
        <v>1999</v>
      </c>
      <c r="F104" s="257" t="str">
        <f>VLOOKUP($B104,мандатка!$B:$I,5,FALSE)</f>
        <v>II юн</v>
      </c>
      <c r="G104" s="255" t="str">
        <f>VLOOKUP($B104,мандатка!$B:$I,6,FALSE)</f>
        <v>КЗ «ЦТКТУМ» ХОР-2 </v>
      </c>
      <c r="H104" s="53" t="str">
        <f>VLOOKUP($B104,мандатка!$B:$I,7,FALSE)</f>
        <v>Херсонська</v>
      </c>
      <c r="I104" s="275">
        <v>0</v>
      </c>
      <c r="J104" s="276">
        <v>0</v>
      </c>
      <c r="K104" s="276">
        <v>20</v>
      </c>
      <c r="L104" s="276">
        <v>10</v>
      </c>
      <c r="M104" s="276">
        <v>18</v>
      </c>
      <c r="N104" s="276">
        <v>6</v>
      </c>
      <c r="O104" s="276">
        <v>19</v>
      </c>
      <c r="P104" s="276"/>
      <c r="Q104" s="210"/>
      <c r="R104" s="210"/>
      <c r="S104" s="69">
        <f t="shared" si="18"/>
        <v>73</v>
      </c>
      <c r="T104" s="70">
        <f t="shared" si="19"/>
        <v>0.008449074074074093</v>
      </c>
      <c r="U104" s="211">
        <v>0.008402777777777778</v>
      </c>
      <c r="V104" s="211"/>
      <c r="W104" s="190">
        <f t="shared" si="20"/>
        <v>0.01685185185185187</v>
      </c>
      <c r="X104" s="212">
        <f t="shared" si="21"/>
        <v>2.329600000000002</v>
      </c>
      <c r="Y104" s="210">
        <v>20</v>
      </c>
      <c r="Z104" s="169" t="s">
        <v>293</v>
      </c>
      <c r="AA104" s="33">
        <f t="shared" si="23"/>
        <v>19.80000000000003</v>
      </c>
      <c r="AB104" s="215">
        <f t="shared" si="22"/>
        <v>0.3</v>
      </c>
    </row>
    <row r="105" spans="1:28" ht="15" customHeight="1">
      <c r="A105" s="210" t="s">
        <v>285</v>
      </c>
      <c r="B105" s="258">
        <v>206</v>
      </c>
      <c r="C105" s="255" t="str">
        <f>VLOOKUP($B105,мандатка!$B:$I,2,FALSE)</f>
        <v>жін</v>
      </c>
      <c r="D105" s="256" t="str">
        <f>VLOOKUP($B105,мандатка!$B:$I,3,FALSE)</f>
        <v>Киянченко Карина</v>
      </c>
      <c r="E105" s="257">
        <f>VLOOKUP($B105,мандатка!$B:$I,4,FALSE)</f>
        <v>1999</v>
      </c>
      <c r="F105" s="257" t="str">
        <f>VLOOKUP($B105,мандатка!$B:$I,5,FALSE)</f>
        <v>III юн</v>
      </c>
      <c r="G105" s="255" t="str">
        <f>VLOOKUP($B105,мандатка!$B:$I,6,FALSE)</f>
        <v>Кіровоградська область</v>
      </c>
      <c r="H105" s="53" t="str">
        <f>VLOOKUP($B105,мандатка!$B:$I,7,FALSE)</f>
        <v>Кіровоградська</v>
      </c>
      <c r="I105" s="275">
        <v>0</v>
      </c>
      <c r="J105" s="276">
        <v>1</v>
      </c>
      <c r="K105" s="276">
        <v>1</v>
      </c>
      <c r="L105" s="276">
        <v>0</v>
      </c>
      <c r="M105" s="276">
        <v>11</v>
      </c>
      <c r="N105" s="276">
        <v>0</v>
      </c>
      <c r="O105" s="276">
        <v>40</v>
      </c>
      <c r="P105" s="276">
        <v>2</v>
      </c>
      <c r="Q105" s="210"/>
      <c r="R105" s="210"/>
      <c r="S105" s="69">
        <f t="shared" si="18"/>
        <v>55</v>
      </c>
      <c r="T105" s="70">
        <f t="shared" si="19"/>
        <v>0.006365740740740755</v>
      </c>
      <c r="U105" s="211">
        <v>0.010416666666666666</v>
      </c>
      <c r="V105" s="211">
        <v>0.00125</v>
      </c>
      <c r="W105" s="190">
        <f t="shared" si="20"/>
        <v>0.01803240740740742</v>
      </c>
      <c r="X105" s="212">
        <f t="shared" si="21"/>
        <v>2.492800000000001</v>
      </c>
      <c r="Y105" s="210">
        <v>20</v>
      </c>
      <c r="Z105" s="169"/>
      <c r="AA105" s="33">
        <f t="shared" si="23"/>
        <v>18.00000000000003</v>
      </c>
      <c r="AB105" s="215">
        <f t="shared" si="22"/>
        <v>0.1</v>
      </c>
    </row>
    <row r="106" spans="1:28" ht="15" customHeight="1">
      <c r="A106" s="210" t="s">
        <v>285</v>
      </c>
      <c r="B106" s="258">
        <v>156</v>
      </c>
      <c r="C106" s="255" t="str">
        <f>VLOOKUP($B106,мандатка!$B:$I,2,FALSE)</f>
        <v>жін</v>
      </c>
      <c r="D106" s="256" t="str">
        <f>VLOOKUP($B106,мандатка!$B:$I,3,FALSE)</f>
        <v>Василенко Вероніка</v>
      </c>
      <c r="E106" s="257">
        <f>VLOOKUP($B106,мандатка!$B:$I,4,FALSE)</f>
        <v>1999</v>
      </c>
      <c r="F106" s="257" t="str">
        <f>VLOOKUP($B106,мандатка!$B:$I,5,FALSE)</f>
        <v>III</v>
      </c>
      <c r="G106" s="255" t="str">
        <f>VLOOKUP($B106,мандатка!$B:$I,6,FALSE)</f>
        <v>Харьківська область</v>
      </c>
      <c r="H106" s="53" t="str">
        <f>VLOOKUP($B106,мандатка!$B:$I,7,FALSE)</f>
        <v>Харьківська</v>
      </c>
      <c r="I106" s="275">
        <v>0</v>
      </c>
      <c r="J106" s="276">
        <v>0</v>
      </c>
      <c r="K106" s="276">
        <v>0</v>
      </c>
      <c r="L106" s="276">
        <v>0</v>
      </c>
      <c r="M106" s="276">
        <v>11</v>
      </c>
      <c r="N106" s="276">
        <v>0</v>
      </c>
      <c r="O106" s="276">
        <v>40</v>
      </c>
      <c r="P106" s="276">
        <v>0</v>
      </c>
      <c r="Q106" s="210"/>
      <c r="R106" s="210"/>
      <c r="S106" s="69">
        <f t="shared" si="18"/>
        <v>51</v>
      </c>
      <c r="T106" s="70">
        <f t="shared" si="19"/>
        <v>0.0059027777777777915</v>
      </c>
      <c r="U106" s="211">
        <v>0.010416666666666666</v>
      </c>
      <c r="V106" s="211">
        <v>0.0017245370370370372</v>
      </c>
      <c r="W106" s="190">
        <f t="shared" si="20"/>
        <v>0.018043981481481494</v>
      </c>
      <c r="X106" s="212">
        <f t="shared" si="21"/>
        <v>2.494400000000001</v>
      </c>
      <c r="Y106" s="210">
        <v>21</v>
      </c>
      <c r="Z106" s="169"/>
      <c r="AA106" s="33">
        <f t="shared" si="23"/>
        <v>16.200000000000028</v>
      </c>
      <c r="AB106" s="215">
        <f t="shared" si="22"/>
        <v>1</v>
      </c>
    </row>
    <row r="107" spans="1:28" ht="15" customHeight="1">
      <c r="A107" s="210" t="s">
        <v>285</v>
      </c>
      <c r="B107" s="258">
        <v>197</v>
      </c>
      <c r="C107" s="255" t="str">
        <f>VLOOKUP($B107,мандатка!$B:$I,2,FALSE)</f>
        <v>жін</v>
      </c>
      <c r="D107" s="256" t="str">
        <f>VLOOKUP($B107,мандатка!$B:$I,3,FALSE)</f>
        <v>Христич Анна</v>
      </c>
      <c r="E107" s="257">
        <f>VLOOKUP($B107,мандатка!$B:$I,4,FALSE)</f>
        <v>2001</v>
      </c>
      <c r="F107" s="257" t="str">
        <f>VLOOKUP($B107,мандатка!$B:$I,5,FALSE)</f>
        <v>I юн</v>
      </c>
      <c r="G107" s="255" t="str">
        <f>VLOOKUP($B107,мандатка!$B:$I,6,FALSE)</f>
        <v>ДАІ Побузький ЦДЮТ</v>
      </c>
      <c r="H107" s="53" t="str">
        <f>VLOOKUP($B107,мандатка!$B:$I,7,FALSE)</f>
        <v>Кіровоградська</v>
      </c>
      <c r="I107" s="275">
        <v>0</v>
      </c>
      <c r="J107" s="276">
        <v>0</v>
      </c>
      <c r="K107" s="276">
        <v>0</v>
      </c>
      <c r="L107" s="276">
        <v>0</v>
      </c>
      <c r="M107" s="276">
        <v>13</v>
      </c>
      <c r="N107" s="276">
        <v>0</v>
      </c>
      <c r="O107" s="276">
        <v>40</v>
      </c>
      <c r="P107" s="276">
        <v>0</v>
      </c>
      <c r="Q107" s="210"/>
      <c r="R107" s="210"/>
      <c r="S107" s="69">
        <f t="shared" si="18"/>
        <v>53</v>
      </c>
      <c r="T107" s="70">
        <f t="shared" si="19"/>
        <v>0.006134259259259273</v>
      </c>
      <c r="U107" s="211">
        <v>0.010416666666666666</v>
      </c>
      <c r="V107" s="211">
        <v>0.0015162037037037036</v>
      </c>
      <c r="W107" s="190">
        <f t="shared" si="20"/>
        <v>0.018067129629629645</v>
      </c>
      <c r="X107" s="212">
        <f t="shared" si="21"/>
        <v>2.497600000000001</v>
      </c>
      <c r="Y107" s="210">
        <v>22</v>
      </c>
      <c r="Z107" s="169"/>
      <c r="AA107" s="33">
        <f t="shared" si="23"/>
        <v>14.400000000000027</v>
      </c>
      <c r="AB107" s="215">
        <f t="shared" si="22"/>
        <v>1</v>
      </c>
    </row>
    <row r="108" spans="1:28" s="271" customFormat="1" ht="15" customHeight="1">
      <c r="A108" s="173" t="s">
        <v>285</v>
      </c>
      <c r="B108" s="258">
        <v>108</v>
      </c>
      <c r="C108" s="255" t="str">
        <f>VLOOKUP($B108,мандатка!$B:$I,2,FALSE)</f>
        <v>жін</v>
      </c>
      <c r="D108" s="256" t="str">
        <f>VLOOKUP($B108,мандатка!$B:$I,3,FALSE)</f>
        <v>Молозінова Анастасія</v>
      </c>
      <c r="E108" s="257">
        <f>VLOOKUP($B108,мандатка!$B:$I,4,FALSE)</f>
        <v>2000</v>
      </c>
      <c r="F108" s="257" t="str">
        <f>VLOOKUP($B108,мандатка!$B:$I,5,FALSE)</f>
        <v>III</v>
      </c>
      <c r="G108" s="255" t="str">
        <f>VLOOKUP($B108,мандатка!$B:$I,6,FALSE)</f>
        <v>КЗ «ЗОЦТКУМ» ЗОР </v>
      </c>
      <c r="H108" s="53" t="str">
        <f>VLOOKUP($B108,мандатка!$B:$I,7,FALSE)</f>
        <v>Запорізька</v>
      </c>
      <c r="I108" s="275">
        <v>0</v>
      </c>
      <c r="J108" s="275">
        <v>0</v>
      </c>
      <c r="K108" s="275">
        <v>1</v>
      </c>
      <c r="L108" s="275">
        <v>0</v>
      </c>
      <c r="M108" s="275">
        <v>4</v>
      </c>
      <c r="N108" s="275">
        <v>6</v>
      </c>
      <c r="O108" s="275">
        <v>53</v>
      </c>
      <c r="P108" s="275">
        <v>0</v>
      </c>
      <c r="Q108" s="173"/>
      <c r="R108" s="173"/>
      <c r="S108" s="69">
        <f t="shared" si="18"/>
        <v>64</v>
      </c>
      <c r="T108" s="70">
        <f t="shared" si="19"/>
        <v>0.007407407407407424</v>
      </c>
      <c r="U108" s="211">
        <v>0.010416666666666666</v>
      </c>
      <c r="V108" s="211">
        <v>0.0014583333333333334</v>
      </c>
      <c r="W108" s="190">
        <f t="shared" si="20"/>
        <v>0.01928240740740742</v>
      </c>
      <c r="X108" s="212">
        <f t="shared" si="21"/>
        <v>2.665600000000001</v>
      </c>
      <c r="Y108" s="210">
        <v>23</v>
      </c>
      <c r="Z108" s="169"/>
      <c r="AA108" s="33">
        <f t="shared" si="23"/>
        <v>12.600000000000026</v>
      </c>
      <c r="AB108" s="215">
        <f t="shared" si="22"/>
        <v>1</v>
      </c>
    </row>
    <row r="109" spans="1:28" ht="15" customHeight="1">
      <c r="A109" s="173" t="s">
        <v>285</v>
      </c>
      <c r="B109" s="258">
        <v>107</v>
      </c>
      <c r="C109" s="255" t="str">
        <f>VLOOKUP($B109,мандатка!$B:$I,2,FALSE)</f>
        <v>жін</v>
      </c>
      <c r="D109" s="256" t="str">
        <f>VLOOKUP($B109,мандатка!$B:$I,3,FALSE)</f>
        <v>Межуева Даниелла</v>
      </c>
      <c r="E109" s="257">
        <f>VLOOKUP($B109,мандатка!$B:$I,4,FALSE)</f>
        <v>1999</v>
      </c>
      <c r="F109" s="257" t="str">
        <f>VLOOKUP($B109,мандатка!$B:$I,5,FALSE)</f>
        <v>III</v>
      </c>
      <c r="G109" s="255" t="str">
        <f>VLOOKUP($B109,мандатка!$B:$I,6,FALSE)</f>
        <v>КЗ «ЗОЦТКУМ» ЗОР </v>
      </c>
      <c r="H109" s="53" t="str">
        <f>VLOOKUP($B109,мандатка!$B:$I,7,FALSE)</f>
        <v>Запорізька</v>
      </c>
      <c r="I109" s="275">
        <v>0</v>
      </c>
      <c r="J109" s="275">
        <v>1</v>
      </c>
      <c r="K109" s="275">
        <v>7</v>
      </c>
      <c r="L109" s="275">
        <v>1</v>
      </c>
      <c r="M109" s="275">
        <v>1</v>
      </c>
      <c r="N109" s="275">
        <v>0</v>
      </c>
      <c r="O109" s="275">
        <v>54</v>
      </c>
      <c r="P109" s="275">
        <v>0</v>
      </c>
      <c r="Q109" s="173"/>
      <c r="R109" s="173"/>
      <c r="S109" s="69">
        <f t="shared" si="18"/>
        <v>64</v>
      </c>
      <c r="T109" s="70">
        <f t="shared" si="19"/>
        <v>0.007407407407407424</v>
      </c>
      <c r="U109" s="211">
        <v>0.010416666666666666</v>
      </c>
      <c r="V109" s="211">
        <v>0.0022916666666666667</v>
      </c>
      <c r="W109" s="190">
        <f t="shared" si="20"/>
        <v>0.020115740740740757</v>
      </c>
      <c r="X109" s="212">
        <f t="shared" si="21"/>
        <v>2.780800000000001</v>
      </c>
      <c r="Y109" s="210">
        <v>25</v>
      </c>
      <c r="Z109" s="169"/>
      <c r="AA109" s="33">
        <f t="shared" si="23"/>
        <v>10.800000000000026</v>
      </c>
      <c r="AB109" s="215">
        <f t="shared" si="22"/>
        <v>1</v>
      </c>
    </row>
    <row r="110" spans="1:28" ht="15" customHeight="1">
      <c r="A110" s="210" t="s">
        <v>285</v>
      </c>
      <c r="B110" s="258">
        <v>128</v>
      </c>
      <c r="C110" s="255" t="str">
        <f>VLOOKUP($B110,мандатка!$B:$I,2,FALSE)</f>
        <v>жін</v>
      </c>
      <c r="D110" s="256" t="str">
        <f>VLOOKUP($B110,мандатка!$B:$I,3,FALSE)</f>
        <v>Лобачова Ксенія</v>
      </c>
      <c r="E110" s="257">
        <f>VLOOKUP($B110,мандатка!$B:$I,4,FALSE)</f>
        <v>1999</v>
      </c>
      <c r="F110" s="257" t="str">
        <f>VLOOKUP($B110,мандатка!$B:$I,5,FALSE)</f>
        <v>III</v>
      </c>
      <c r="G110" s="255" t="str">
        <f>VLOOKUP($B110,мандатка!$B:$I,6,FALSE)</f>
        <v>Сумський ОЦПО та РТМ</v>
      </c>
      <c r="H110" s="53" t="str">
        <f>VLOOKUP($B110,мандатка!$B:$I,7,FALSE)</f>
        <v>Сумська</v>
      </c>
      <c r="I110" s="275">
        <v>0</v>
      </c>
      <c r="J110" s="275">
        <v>0</v>
      </c>
      <c r="K110" s="275">
        <v>0</v>
      </c>
      <c r="L110" s="275">
        <v>0</v>
      </c>
      <c r="M110" s="275">
        <v>23</v>
      </c>
      <c r="N110" s="275">
        <v>6</v>
      </c>
      <c r="O110" s="275">
        <v>40</v>
      </c>
      <c r="P110" s="275">
        <v>2</v>
      </c>
      <c r="Q110" s="173"/>
      <c r="R110" s="173"/>
      <c r="S110" s="69">
        <f t="shared" si="18"/>
        <v>71</v>
      </c>
      <c r="T110" s="70">
        <f t="shared" si="19"/>
        <v>0.008217592592592611</v>
      </c>
      <c r="U110" s="211">
        <v>0.010416666666666666</v>
      </c>
      <c r="V110" s="211">
        <v>0.004733796296296296</v>
      </c>
      <c r="W110" s="190">
        <f t="shared" si="20"/>
        <v>0.023368055555555572</v>
      </c>
      <c r="X110" s="212">
        <f t="shared" si="21"/>
        <v>3.2304000000000013</v>
      </c>
      <c r="Y110" s="210">
        <v>26</v>
      </c>
      <c r="Z110" s="169"/>
      <c r="AA110" s="33">
        <f t="shared" si="23"/>
        <v>9.000000000000025</v>
      </c>
      <c r="AB110" s="215">
        <f t="shared" si="22"/>
        <v>1</v>
      </c>
    </row>
    <row r="111" spans="1:28" ht="15" customHeight="1">
      <c r="A111" s="210" t="s">
        <v>287</v>
      </c>
      <c r="B111" s="258">
        <v>204</v>
      </c>
      <c r="C111" s="255" t="str">
        <f>VLOOKUP($B111,мандатка!$B:$I,2,FALSE)</f>
        <v>жін</v>
      </c>
      <c r="D111" s="256" t="str">
        <f>VLOOKUP($B111,мандатка!$B:$I,3,FALSE)</f>
        <v>Сидорова Аліса</v>
      </c>
      <c r="E111" s="257">
        <f>VLOOKUP($B111,мандатка!$B:$I,4,FALSE)</f>
        <v>2001</v>
      </c>
      <c r="F111" s="257">
        <f>VLOOKUP($B111,мандатка!$B:$I,5,FALSE)</f>
        <v>0</v>
      </c>
      <c r="G111" s="255" t="str">
        <f>VLOOKUP($B111,мандатка!$B:$I,6,FALSE)</f>
        <v>Кіровоградська область</v>
      </c>
      <c r="H111" s="53" t="str">
        <f>VLOOKUP($B111,мандатка!$B:$I,7,FALSE)</f>
        <v>Кіровоградська</v>
      </c>
      <c r="I111" s="275">
        <v>6</v>
      </c>
      <c r="J111" s="276">
        <v>1</v>
      </c>
      <c r="K111" s="276">
        <v>5</v>
      </c>
      <c r="L111" s="276">
        <v>1</v>
      </c>
      <c r="M111" s="276">
        <v>40</v>
      </c>
      <c r="N111" s="276"/>
      <c r="O111" s="276"/>
      <c r="P111" s="276">
        <v>1</v>
      </c>
      <c r="Q111" s="210"/>
      <c r="R111" s="210"/>
      <c r="S111" s="69">
        <f t="shared" si="18"/>
        <v>54</v>
      </c>
      <c r="T111" s="70">
        <f t="shared" si="19"/>
        <v>0.006250000000000014</v>
      </c>
      <c r="U111" s="211">
        <v>0.008333333333333333</v>
      </c>
      <c r="V111" s="211">
        <v>0.0015277777777777779</v>
      </c>
      <c r="W111" s="190">
        <f t="shared" si="20"/>
        <v>0.016111111111111125</v>
      </c>
      <c r="X111" s="212">
        <f t="shared" si="21"/>
        <v>2.227200000000001</v>
      </c>
      <c r="Y111" s="210">
        <v>27</v>
      </c>
      <c r="Z111" s="169"/>
      <c r="AA111" s="33">
        <f t="shared" si="23"/>
        <v>7.200000000000025</v>
      </c>
      <c r="AB111" s="215">
        <f t="shared" si="22"/>
        <v>0</v>
      </c>
    </row>
    <row r="112" spans="1:28" ht="15" customHeight="1">
      <c r="A112" s="173" t="s">
        <v>287</v>
      </c>
      <c r="B112" s="258">
        <v>127</v>
      </c>
      <c r="C112" s="255" t="str">
        <f>VLOOKUP($B112,мандатка!$B:$I,2,FALSE)</f>
        <v>жін</v>
      </c>
      <c r="D112" s="256" t="str">
        <f>VLOOKUP($B112,мандатка!$B:$I,3,FALSE)</f>
        <v>Чубур Марина</v>
      </c>
      <c r="E112" s="257">
        <f>VLOOKUP($B112,мандатка!$B:$I,4,FALSE)</f>
        <v>1999</v>
      </c>
      <c r="F112" s="257" t="str">
        <f>VLOOKUP($B112,мандатка!$B:$I,5,FALSE)</f>
        <v>III</v>
      </c>
      <c r="G112" s="255" t="str">
        <f>VLOOKUP($B112,мандатка!$B:$I,6,FALSE)</f>
        <v>Сумський ОЦПО та РТМ</v>
      </c>
      <c r="H112" s="53" t="str">
        <f>VLOOKUP($B112,мандатка!$B:$I,7,FALSE)</f>
        <v>Сумська</v>
      </c>
      <c r="I112" s="275">
        <v>0</v>
      </c>
      <c r="J112" s="275">
        <v>0</v>
      </c>
      <c r="K112" s="275">
        <v>11</v>
      </c>
      <c r="L112" s="275">
        <v>0</v>
      </c>
      <c r="M112" s="275">
        <v>40</v>
      </c>
      <c r="N112" s="275"/>
      <c r="O112" s="275"/>
      <c r="P112" s="275">
        <v>1</v>
      </c>
      <c r="Q112" s="173"/>
      <c r="R112" s="173"/>
      <c r="S112" s="69">
        <f t="shared" si="18"/>
        <v>52</v>
      </c>
      <c r="T112" s="70">
        <f t="shared" si="19"/>
        <v>0.006018518518518532</v>
      </c>
      <c r="U112" s="211">
        <v>0.008333333333333333</v>
      </c>
      <c r="V112" s="211">
        <v>0.0019212962962962962</v>
      </c>
      <c r="W112" s="190">
        <f t="shared" si="20"/>
        <v>0.01627314814814816</v>
      </c>
      <c r="X112" s="212">
        <f t="shared" si="21"/>
        <v>2.249600000000001</v>
      </c>
      <c r="Y112" s="210">
        <v>28</v>
      </c>
      <c r="Z112" s="169"/>
      <c r="AA112" s="33">
        <f t="shared" si="23"/>
        <v>5.400000000000025</v>
      </c>
      <c r="AB112" s="215">
        <f t="shared" si="22"/>
        <v>1</v>
      </c>
    </row>
    <row r="113" spans="1:28" ht="15" customHeight="1">
      <c r="A113" s="173" t="s">
        <v>287</v>
      </c>
      <c r="B113" s="258">
        <v>146</v>
      </c>
      <c r="C113" s="255" t="str">
        <f>VLOOKUP($B113,мандатка!$B:$I,2,FALSE)</f>
        <v>жін</v>
      </c>
      <c r="D113" s="256" t="str">
        <f>VLOOKUP($B113,мандатка!$B:$I,3,FALSE)</f>
        <v>Цимбал Катерина</v>
      </c>
      <c r="E113" s="257">
        <f>VLOOKUP($B113,мандатка!$B:$I,4,FALSE)</f>
        <v>2000</v>
      </c>
      <c r="F113" s="257" t="str">
        <f>VLOOKUP($B113,мандатка!$B:$I,5,FALSE)</f>
        <v>II</v>
      </c>
      <c r="G113" s="255" t="str">
        <f>VLOOKUP($B113,мандатка!$B:$I,6,FALSE)</f>
        <v>Черкаський ОЦТКЕ УМ</v>
      </c>
      <c r="H113" s="53" t="str">
        <f>VLOOKUP($B113,мандатка!$B:$I,7,FALSE)</f>
        <v>Черкаська</v>
      </c>
      <c r="I113" s="275">
        <v>0</v>
      </c>
      <c r="J113" s="275">
        <v>1</v>
      </c>
      <c r="K113" s="275">
        <v>14</v>
      </c>
      <c r="L113" s="275">
        <v>0</v>
      </c>
      <c r="M113" s="275">
        <v>40</v>
      </c>
      <c r="N113" s="275"/>
      <c r="O113" s="275"/>
      <c r="P113" s="276">
        <v>1</v>
      </c>
      <c r="Q113" s="173"/>
      <c r="R113" s="173"/>
      <c r="S113" s="69">
        <f t="shared" si="18"/>
        <v>56</v>
      </c>
      <c r="T113" s="70">
        <f t="shared" si="19"/>
        <v>0.006481481481481496</v>
      </c>
      <c r="U113" s="211">
        <v>0.008333333333333333</v>
      </c>
      <c r="V113" s="211">
        <v>0.0024305555555555556</v>
      </c>
      <c r="W113" s="190">
        <f t="shared" si="20"/>
        <v>0.017245370370370383</v>
      </c>
      <c r="X113" s="212">
        <f t="shared" si="21"/>
        <v>2.384000000000001</v>
      </c>
      <c r="Y113" s="210">
        <v>29</v>
      </c>
      <c r="Z113" s="169"/>
      <c r="AA113" s="33">
        <f t="shared" si="23"/>
        <v>3.6000000000000254</v>
      </c>
      <c r="AB113" s="215">
        <f t="shared" si="22"/>
        <v>3</v>
      </c>
    </row>
    <row r="114" spans="1:28" ht="15" customHeight="1">
      <c r="A114" s="210" t="s">
        <v>287</v>
      </c>
      <c r="B114" s="258">
        <v>205</v>
      </c>
      <c r="C114" s="255" t="str">
        <f>VLOOKUP($B114,мандатка!$B:$I,2,FALSE)</f>
        <v>жін</v>
      </c>
      <c r="D114" s="256" t="str">
        <f>VLOOKUP($B114,мандатка!$B:$I,3,FALSE)</f>
        <v>Гросу Ольга</v>
      </c>
      <c r="E114" s="257">
        <f>VLOOKUP($B114,мандатка!$B:$I,4,FALSE)</f>
        <v>2001</v>
      </c>
      <c r="F114" s="257" t="str">
        <f>VLOOKUP($B114,мандатка!$B:$I,5,FALSE)</f>
        <v>III юн</v>
      </c>
      <c r="G114" s="255" t="str">
        <f>VLOOKUP($B114,мандатка!$B:$I,6,FALSE)</f>
        <v>Кіровоградська область</v>
      </c>
      <c r="H114" s="53" t="str">
        <f>VLOOKUP($B114,мандатка!$B:$I,7,FALSE)</f>
        <v>Кіровоградська</v>
      </c>
      <c r="I114" s="275">
        <v>0</v>
      </c>
      <c r="J114" s="276">
        <v>0</v>
      </c>
      <c r="K114" s="276">
        <v>6</v>
      </c>
      <c r="L114" s="276">
        <v>0</v>
      </c>
      <c r="M114" s="276">
        <v>47</v>
      </c>
      <c r="N114" s="276"/>
      <c r="O114" s="276"/>
      <c r="P114" s="276">
        <v>2</v>
      </c>
      <c r="Q114" s="210"/>
      <c r="R114" s="210"/>
      <c r="S114" s="69">
        <f t="shared" si="18"/>
        <v>55</v>
      </c>
      <c r="T114" s="70">
        <f t="shared" si="19"/>
        <v>0.006365740740740755</v>
      </c>
      <c r="U114" s="211">
        <v>0.010416666666666666</v>
      </c>
      <c r="V114" s="211">
        <v>0.0019097222222222222</v>
      </c>
      <c r="W114" s="190">
        <f t="shared" si="20"/>
        <v>0.018692129629629642</v>
      </c>
      <c r="X114" s="212">
        <f t="shared" si="21"/>
        <v>2.584000000000001</v>
      </c>
      <c r="Y114" s="210">
        <v>30</v>
      </c>
      <c r="Z114" s="169"/>
      <c r="AA114" s="33">
        <f t="shared" si="23"/>
        <v>1.8000000000000254</v>
      </c>
      <c r="AB114" s="215">
        <f t="shared" si="22"/>
        <v>0.1</v>
      </c>
    </row>
    <row r="115" spans="1:28" s="13" customFormat="1" ht="13.5">
      <c r="A115" s="39"/>
      <c r="B115" s="40"/>
      <c r="C115" s="41"/>
      <c r="D115" s="42"/>
      <c r="E115" s="43"/>
      <c r="F115" s="43"/>
      <c r="G115" s="41"/>
      <c r="H115" s="41"/>
      <c r="I115" s="283"/>
      <c r="J115" s="277"/>
      <c r="K115" s="277"/>
      <c r="L115" s="277"/>
      <c r="M115" s="277"/>
      <c r="N115" s="277"/>
      <c r="O115" s="277"/>
      <c r="P115" s="277"/>
      <c r="Q115" s="38"/>
      <c r="R115" s="38"/>
      <c r="S115" s="44"/>
      <c r="T115" s="45"/>
      <c r="U115" s="45"/>
      <c r="V115" s="38"/>
      <c r="W115" s="46"/>
      <c r="X115" s="47"/>
      <c r="Y115" s="38"/>
      <c r="Z115" s="38"/>
      <c r="AA115" s="33"/>
      <c r="AB115" s="215"/>
    </row>
    <row r="116" spans="1:28" ht="15" customHeight="1" hidden="1">
      <c r="A116" s="356" t="s">
        <v>75</v>
      </c>
      <c r="B116" s="356"/>
      <c r="C116" s="356"/>
      <c r="D116" s="356"/>
      <c r="E116" s="350" t="s">
        <v>81</v>
      </c>
      <c r="F116" s="350"/>
      <c r="G116" s="350"/>
      <c r="H116" s="129"/>
      <c r="I116" s="351"/>
      <c r="J116" s="351"/>
      <c r="K116" s="277"/>
      <c r="L116" s="277"/>
      <c r="M116" s="277"/>
      <c r="N116" s="277"/>
      <c r="O116" s="277"/>
      <c r="P116" s="277"/>
      <c r="Q116" s="125"/>
      <c r="R116" s="125"/>
      <c r="S116" s="124"/>
      <c r="T116" s="126"/>
      <c r="U116" s="126"/>
      <c r="V116" s="125"/>
      <c r="W116" s="127"/>
      <c r="X116" s="128"/>
      <c r="Y116" s="125"/>
      <c r="Z116" s="124"/>
      <c r="AB116" s="215"/>
    </row>
    <row r="117" spans="1:28" s="13" customFormat="1" ht="13.5" hidden="1">
      <c r="A117" s="356"/>
      <c r="B117" s="356"/>
      <c r="C117" s="356"/>
      <c r="D117" s="356"/>
      <c r="E117" s="350" t="s">
        <v>80</v>
      </c>
      <c r="F117" s="350"/>
      <c r="G117" s="350"/>
      <c r="H117" s="37"/>
      <c r="I117" s="351"/>
      <c r="J117" s="351"/>
      <c r="K117" s="277"/>
      <c r="L117" s="277"/>
      <c r="M117" s="277"/>
      <c r="N117" s="277"/>
      <c r="O117" s="277"/>
      <c r="P117" s="277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216"/>
    </row>
    <row r="118" spans="1:28" ht="13.5" customHeight="1">
      <c r="A118" s="356"/>
      <c r="B118" s="356"/>
      <c r="C118" s="356"/>
      <c r="D118" s="356"/>
      <c r="E118" s="350" t="s">
        <v>76</v>
      </c>
      <c r="F118" s="350"/>
      <c r="G118" s="350"/>
      <c r="H118" s="130"/>
      <c r="I118" s="351">
        <f>VLOOKUP($E$83,Розряди!$B:$L,4,FALSE)</f>
        <v>1.32</v>
      </c>
      <c r="J118" s="351"/>
      <c r="K118" s="278"/>
      <c r="L118" s="281"/>
      <c r="M118" s="282"/>
      <c r="N118" s="282"/>
      <c r="O118" s="282"/>
      <c r="P118" s="282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217"/>
    </row>
    <row r="119" spans="1:28" ht="14.25" customHeight="1">
      <c r="A119" s="356"/>
      <c r="B119" s="356"/>
      <c r="C119" s="356"/>
      <c r="D119" s="356"/>
      <c r="E119" s="350" t="s">
        <v>77</v>
      </c>
      <c r="F119" s="350"/>
      <c r="G119" s="350"/>
      <c r="H119" s="130"/>
      <c r="I119" s="351">
        <f>VLOOKUP($E$83,Розряди!$B:$L,5,FALSE)</f>
        <v>1.7</v>
      </c>
      <c r="J119" s="351"/>
      <c r="K119" s="278"/>
      <c r="L119" s="281"/>
      <c r="M119" s="282"/>
      <c r="N119" s="282"/>
      <c r="O119" s="282"/>
      <c r="P119" s="282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217"/>
    </row>
    <row r="120" spans="1:28" ht="13.5" customHeight="1">
      <c r="A120" s="356"/>
      <c r="B120" s="356"/>
      <c r="C120" s="356"/>
      <c r="D120" s="356"/>
      <c r="E120" s="350" t="s">
        <v>78</v>
      </c>
      <c r="F120" s="350"/>
      <c r="G120" s="350"/>
      <c r="H120" s="130"/>
      <c r="I120" s="351">
        <f>VLOOKUP($E$83,Розряди!$B:$L,6,FALSE)</f>
        <v>1.7</v>
      </c>
      <c r="J120" s="351"/>
      <c r="K120" s="278"/>
      <c r="L120" s="281"/>
      <c r="M120" s="282"/>
      <c r="N120" s="282"/>
      <c r="O120" s="282"/>
      <c r="P120" s="282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217"/>
    </row>
    <row r="121" spans="1:28" ht="14.25" customHeight="1">
      <c r="A121" s="356"/>
      <c r="B121" s="356"/>
      <c r="C121" s="356"/>
      <c r="D121" s="356"/>
      <c r="E121" s="350" t="s">
        <v>79</v>
      </c>
      <c r="F121" s="350"/>
      <c r="G121" s="350"/>
      <c r="H121" s="130"/>
      <c r="I121" s="351">
        <f>VLOOKUP($E$83,Розряди!$B:$L,7,FALSE)</f>
        <v>1.9</v>
      </c>
      <c r="J121" s="351"/>
      <c r="K121" s="278"/>
      <c r="L121" s="281"/>
      <c r="M121" s="282"/>
      <c r="N121" s="282"/>
      <c r="O121" s="282"/>
      <c r="P121" s="282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217"/>
    </row>
    <row r="122" spans="1:28" ht="14.25" customHeight="1">
      <c r="A122" s="31"/>
      <c r="B122" s="31"/>
      <c r="C122" s="31"/>
      <c r="D122" s="31"/>
      <c r="E122" s="31"/>
      <c r="F122" s="31"/>
      <c r="G122" s="31"/>
      <c r="H122" s="31"/>
      <c r="I122" s="280"/>
      <c r="J122" s="280"/>
      <c r="K122" s="280"/>
      <c r="L122" s="280"/>
      <c r="M122" s="280"/>
      <c r="N122" s="280"/>
      <c r="O122" s="280"/>
      <c r="P122" s="280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B122" s="213"/>
    </row>
    <row r="123" spans="1:28" ht="17.25">
      <c r="A123" s="117"/>
      <c r="B123" s="117"/>
      <c r="C123" s="117"/>
      <c r="D123" s="349" t="str">
        <f>мандатка!D$111</f>
        <v>Головний суддя</v>
      </c>
      <c r="E123" s="349"/>
      <c r="F123" s="349"/>
      <c r="G123" s="349"/>
      <c r="H123" s="117"/>
      <c r="I123" s="349" t="str">
        <f>мандатка!G$111</f>
        <v>Трощенко В. О.</v>
      </c>
      <c r="J123" s="349"/>
      <c r="K123" s="349"/>
      <c r="L123" s="349"/>
      <c r="M123" s="349"/>
      <c r="N123" s="349"/>
      <c r="O123" s="349"/>
      <c r="P123" s="349"/>
      <c r="Q123" s="349"/>
      <c r="R123" s="349"/>
      <c r="S123" s="349"/>
      <c r="T123" s="349"/>
      <c r="U123" s="349"/>
      <c r="V123" s="349"/>
      <c r="W123" s="349"/>
      <c r="X123" s="349"/>
      <c r="Y123" s="349"/>
      <c r="Z123" s="349"/>
      <c r="AB123" s="213"/>
    </row>
    <row r="124" spans="4:26" ht="12.75">
      <c r="D124" s="248"/>
      <c r="E124" s="248"/>
      <c r="F124" s="248"/>
      <c r="G124" s="248"/>
      <c r="H124" s="248"/>
      <c r="I124" s="279"/>
      <c r="J124" s="279"/>
      <c r="K124" s="279"/>
      <c r="L124" s="279"/>
      <c r="M124" s="279"/>
      <c r="N124" s="279"/>
      <c r="O124" s="279"/>
      <c r="P124" s="279"/>
      <c r="Q124" s="248"/>
      <c r="R124" s="248"/>
      <c r="S124" s="248"/>
      <c r="T124" s="248"/>
      <c r="U124" s="248"/>
      <c r="V124" s="248"/>
      <c r="W124" s="248"/>
      <c r="X124" s="248"/>
      <c r="Y124" s="248"/>
      <c r="Z124" s="248"/>
    </row>
    <row r="125" spans="4:26" ht="17.25" customHeight="1">
      <c r="D125" s="347" t="str">
        <f>мандатка!D$113</f>
        <v>Головний секретар</v>
      </c>
      <c r="E125" s="347"/>
      <c r="F125" s="347"/>
      <c r="G125" s="347"/>
      <c r="H125" s="249"/>
      <c r="I125" s="347" t="str">
        <f>мандатка!G$113</f>
        <v>Брагіна Л. В.</v>
      </c>
      <c r="J125" s="347"/>
      <c r="K125" s="347"/>
      <c r="L125" s="347"/>
      <c r="M125" s="347"/>
      <c r="N125" s="347"/>
      <c r="O125" s="347"/>
      <c r="P125" s="347"/>
      <c r="Q125" s="347"/>
      <c r="R125" s="347"/>
      <c r="S125" s="347"/>
      <c r="T125" s="347"/>
      <c r="U125" s="347"/>
      <c r="V125" s="347"/>
      <c r="W125" s="347"/>
      <c r="X125" s="347"/>
      <c r="Y125" s="347"/>
      <c r="Z125" s="347"/>
    </row>
  </sheetData>
  <sheetProtection/>
  <mergeCells count="56">
    <mergeCell ref="A7:C7"/>
    <mergeCell ref="A65:D70"/>
    <mergeCell ref="I66:J66"/>
    <mergeCell ref="E70:G70"/>
    <mergeCell ref="E66:G66"/>
    <mergeCell ref="E67:G67"/>
    <mergeCell ref="E68:G68"/>
    <mergeCell ref="E69:G69"/>
    <mergeCell ref="I67:J67"/>
    <mergeCell ref="I68:J68"/>
    <mergeCell ref="I70:J70"/>
    <mergeCell ref="C8:D8"/>
    <mergeCell ref="I69:J69"/>
    <mergeCell ref="E8:F8"/>
    <mergeCell ref="E65:G65"/>
    <mergeCell ref="I65:J65"/>
    <mergeCell ref="I117:J117"/>
    <mergeCell ref="A1:Z1"/>
    <mergeCell ref="A2:Z2"/>
    <mergeCell ref="A4:Z4"/>
    <mergeCell ref="A5:Z5"/>
    <mergeCell ref="A3:Z3"/>
    <mergeCell ref="A6:Z6"/>
    <mergeCell ref="I72:Z72"/>
    <mergeCell ref="W7:Z7"/>
    <mergeCell ref="W8:Z8"/>
    <mergeCell ref="E117:G117"/>
    <mergeCell ref="E121:G121"/>
    <mergeCell ref="I121:J121"/>
    <mergeCell ref="A116:D121"/>
    <mergeCell ref="E119:G119"/>
    <mergeCell ref="I119:J119"/>
    <mergeCell ref="E120:G120"/>
    <mergeCell ref="E116:G116"/>
    <mergeCell ref="I116:J116"/>
    <mergeCell ref="I120:J120"/>
    <mergeCell ref="D72:G72"/>
    <mergeCell ref="A78:Z78"/>
    <mergeCell ref="D74:G74"/>
    <mergeCell ref="I74:Z74"/>
    <mergeCell ref="A77:Z77"/>
    <mergeCell ref="W83:Z83"/>
    <mergeCell ref="A80:Z80"/>
    <mergeCell ref="A79:Z79"/>
    <mergeCell ref="A76:Z76"/>
    <mergeCell ref="A83:D83"/>
    <mergeCell ref="AB6:AB7"/>
    <mergeCell ref="D125:G125"/>
    <mergeCell ref="I125:Z125"/>
    <mergeCell ref="W82:Z82"/>
    <mergeCell ref="A81:Z81"/>
    <mergeCell ref="D123:G123"/>
    <mergeCell ref="I123:Z123"/>
    <mergeCell ref="E118:G118"/>
    <mergeCell ref="I118:J118"/>
    <mergeCell ref="E83:F83"/>
  </mergeCells>
  <conditionalFormatting sqref="B85:G114">
    <cfRule type="expression" priority="1" dxfId="2" stopIfTrue="1">
      <formula>$C85="жін"</formula>
    </cfRule>
    <cfRule type="expression" priority="2" dxfId="1" stopIfTrue="1">
      <formula>$C85="чол"</formula>
    </cfRule>
    <cfRule type="expression" priority="3" dxfId="0" stopIfTrue="1">
      <formula>$C85=0</formula>
    </cfRule>
  </conditionalFormatting>
  <conditionalFormatting sqref="B10:G63">
    <cfRule type="expression" priority="4" dxfId="2" stopIfTrue="1">
      <formula>$C10="чол"</formula>
    </cfRule>
    <cfRule type="expression" priority="5" dxfId="1" stopIfTrue="1">
      <formula>$C10="жін"</formula>
    </cfRule>
    <cfRule type="expression" priority="6" dxfId="0" stopIfTrue="1">
      <formula>$C10=0</formula>
    </cfRule>
  </conditionalFormatting>
  <printOptions horizontalCentered="1"/>
  <pageMargins left="0.2362204724409449" right="0.2362204724409449" top="0.35433070866141736" bottom="0.35433070866141736" header="0.31496062992125984" footer="0.31496062992125984"/>
  <pageSetup blackAndWhite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C25"/>
  <sheetViews>
    <sheetView zoomScale="60" zoomScaleNormal="60" zoomScalePageLayoutView="0" workbookViewId="0" topLeftCell="A1">
      <selection activeCell="A1" sqref="A1:V25"/>
    </sheetView>
  </sheetViews>
  <sheetFormatPr defaultColWidth="9.00390625" defaultRowHeight="12.75"/>
  <cols>
    <col min="1" max="1" width="5.625" style="0" customWidth="1"/>
    <col min="2" max="2" width="32.125" style="0" customWidth="1"/>
    <col min="3" max="3" width="27.875" style="0" customWidth="1"/>
    <col min="4" max="13" width="7.625" style="0" customWidth="1"/>
    <col min="14" max="17" width="7.625" style="0" hidden="1" customWidth="1"/>
    <col min="18" max="18" width="15.375" style="0" customWidth="1"/>
    <col min="19" max="19" width="15.375" style="0" hidden="1" customWidth="1"/>
    <col min="20" max="20" width="10.375" style="0" customWidth="1"/>
    <col min="21" max="21" width="13.125" style="0" hidden="1" customWidth="1"/>
    <col min="22" max="22" width="12.875" style="0" hidden="1" customWidth="1"/>
    <col min="23" max="23" width="9.375" style="0" bestFit="1" customWidth="1"/>
    <col min="24" max="24" width="9.375" style="0" customWidth="1"/>
    <col min="25" max="26" width="12.625" style="0" customWidth="1"/>
    <col min="27" max="27" width="10.375" style="0" customWidth="1"/>
    <col min="28" max="28" width="10.875" style="0" bestFit="1" customWidth="1"/>
    <col min="41" max="42" width="9.125" style="2" customWidth="1"/>
    <col min="43" max="48" width="10.625" style="2" customWidth="1"/>
    <col min="49" max="49" width="10.50390625" style="2" customWidth="1"/>
    <col min="50" max="50" width="10.875" style="2" customWidth="1"/>
    <col min="51" max="53" width="10.625" style="2" customWidth="1"/>
    <col min="54" max="55" width="9.125" style="2" customWidth="1"/>
  </cols>
  <sheetData>
    <row r="1" spans="1:42" ht="20.25">
      <c r="A1" s="323" t="str">
        <f>мандатка!A1</f>
        <v>Відкриті змагання Миколаївської області з пішохідного туризму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220"/>
      <c r="X1" s="32"/>
      <c r="Y1" s="32"/>
      <c r="Z1" s="32"/>
      <c r="AA1" s="32"/>
      <c r="AB1" s="32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19"/>
      <c r="AP1" s="19"/>
    </row>
    <row r="2" spans="1:42" ht="20.25">
      <c r="A2" s="323" t="str">
        <f>мандатка!A2</f>
        <v>серед юніорів "Кубок Бугу"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220"/>
      <c r="X2" s="32"/>
      <c r="Y2" s="32"/>
      <c r="Z2" s="32"/>
      <c r="AA2" s="32"/>
      <c r="AB2" s="32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19"/>
      <c r="AP2" s="19"/>
    </row>
    <row r="3" spans="1:42" ht="20.25">
      <c r="A3" s="366" t="str">
        <f>мандатка!A3</f>
        <v>Молодша група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220"/>
      <c r="X3" s="32"/>
      <c r="Y3" s="32"/>
      <c r="Z3" s="32"/>
      <c r="AA3" s="32"/>
      <c r="AB3" s="32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19"/>
      <c r="AP3" s="19"/>
    </row>
    <row r="4" spans="1:23" ht="15">
      <c r="A4" s="300" t="s">
        <v>0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189"/>
    </row>
    <row r="5" spans="1:23" ht="15">
      <c r="A5" s="300" t="s">
        <v>39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189"/>
    </row>
    <row r="6" spans="1:23" ht="15">
      <c r="A6" s="300" t="s">
        <v>34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189"/>
    </row>
    <row r="7" spans="1:23" ht="15" customHeight="1">
      <c r="A7" s="357">
        <f>мандатка!$J$1</f>
        <v>2</v>
      </c>
      <c r="B7" s="357"/>
      <c r="C7" s="358" t="str">
        <f>мандатка!$C$4</f>
        <v>травня 2013 року</v>
      </c>
      <c r="D7" s="358"/>
      <c r="E7" s="358"/>
      <c r="F7" s="358"/>
      <c r="G7" s="358"/>
      <c r="H7" s="243"/>
      <c r="I7" s="1"/>
      <c r="J7" s="1"/>
      <c r="K7" s="1"/>
      <c r="L7" s="1"/>
      <c r="M7" s="1"/>
      <c r="N7" s="1"/>
      <c r="O7" s="1"/>
      <c r="P7" s="1"/>
      <c r="Q7" s="1"/>
      <c r="R7" s="1"/>
      <c r="S7" s="348" t="str">
        <f>мандатка!$G$4</f>
        <v>с. Іванівка</v>
      </c>
      <c r="T7" s="348"/>
      <c r="U7" s="348"/>
      <c r="V7" s="348"/>
      <c r="W7" s="252"/>
    </row>
    <row r="8" spans="1:26" ht="18" customHeight="1" thickBot="1">
      <c r="A8" s="13"/>
      <c r="B8" s="131"/>
      <c r="C8" s="131"/>
      <c r="D8" s="131"/>
      <c r="E8" s="131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354" t="str">
        <f>мандатка!$G$5</f>
        <v>Первомайського р-ну</v>
      </c>
      <c r="T8" s="354"/>
      <c r="U8" s="354"/>
      <c r="V8" s="354"/>
      <c r="W8" s="253"/>
      <c r="Y8" s="174"/>
      <c r="Z8" s="174"/>
    </row>
    <row r="9" spans="1:53" ht="15" customHeight="1">
      <c r="A9" s="364" t="s">
        <v>1</v>
      </c>
      <c r="B9" s="359" t="s">
        <v>2</v>
      </c>
      <c r="C9" s="359" t="s">
        <v>19</v>
      </c>
      <c r="D9" s="361" t="s">
        <v>36</v>
      </c>
      <c r="E9" s="362"/>
      <c r="F9" s="362"/>
      <c r="G9" s="362"/>
      <c r="H9" s="362"/>
      <c r="I9" s="363"/>
      <c r="J9" s="361" t="s">
        <v>35</v>
      </c>
      <c r="K9" s="362"/>
      <c r="L9" s="362"/>
      <c r="M9" s="362"/>
      <c r="N9" s="362"/>
      <c r="O9" s="362"/>
      <c r="P9" s="362"/>
      <c r="Q9" s="363"/>
      <c r="R9" s="364" t="s">
        <v>50</v>
      </c>
      <c r="S9" s="364"/>
      <c r="T9" s="359" t="s">
        <v>3</v>
      </c>
      <c r="U9" s="364"/>
      <c r="V9" s="364"/>
      <c r="W9" s="377" t="s">
        <v>41</v>
      </c>
      <c r="X9" s="372"/>
      <c r="Y9" s="373"/>
      <c r="Z9" s="382"/>
      <c r="AA9" s="379" t="s">
        <v>37</v>
      </c>
      <c r="AB9" s="380"/>
      <c r="AC9" s="380"/>
      <c r="AD9" s="380"/>
      <c r="AE9" s="380"/>
      <c r="AF9" s="381"/>
      <c r="AG9" s="379" t="s">
        <v>38</v>
      </c>
      <c r="AH9" s="380"/>
      <c r="AI9" s="380"/>
      <c r="AJ9" s="380"/>
      <c r="AK9" s="380"/>
      <c r="AL9" s="380"/>
      <c r="AM9" s="380"/>
      <c r="AN9" s="381"/>
      <c r="AO9" s="371" t="s">
        <v>41</v>
      </c>
      <c r="AP9" s="371" t="s">
        <v>3</v>
      </c>
      <c r="AQ9" s="375" t="s">
        <v>42</v>
      </c>
      <c r="AR9" s="367" t="s">
        <v>43</v>
      </c>
      <c r="AS9" s="367" t="s">
        <v>44</v>
      </c>
      <c r="AT9" s="367" t="s">
        <v>45</v>
      </c>
      <c r="AU9" s="367" t="s">
        <v>46</v>
      </c>
      <c r="AV9" s="369" t="s">
        <v>47</v>
      </c>
      <c r="AW9" s="375" t="s">
        <v>48</v>
      </c>
      <c r="AX9" s="369" t="s">
        <v>49</v>
      </c>
      <c r="AY9" s="376" t="s">
        <v>51</v>
      </c>
      <c r="AZ9" s="368" t="s">
        <v>52</v>
      </c>
      <c r="BA9" s="368" t="s">
        <v>53</v>
      </c>
    </row>
    <row r="10" spans="1:53" ht="30" customHeight="1">
      <c r="A10" s="365"/>
      <c r="B10" s="360"/>
      <c r="C10" s="360"/>
      <c r="D10" s="68">
        <v>1</v>
      </c>
      <c r="E10" s="68">
        <v>2</v>
      </c>
      <c r="F10" s="68">
        <v>3</v>
      </c>
      <c r="G10" s="68">
        <v>4</v>
      </c>
      <c r="H10" s="68">
        <v>5</v>
      </c>
      <c r="I10" s="107">
        <v>6</v>
      </c>
      <c r="J10" s="68">
        <v>1</v>
      </c>
      <c r="K10" s="68">
        <v>2</v>
      </c>
      <c r="L10" s="68">
        <v>3</v>
      </c>
      <c r="M10" s="68">
        <v>4</v>
      </c>
      <c r="N10" s="107">
        <v>5</v>
      </c>
      <c r="O10" s="107">
        <v>6</v>
      </c>
      <c r="P10" s="107">
        <v>7</v>
      </c>
      <c r="Q10" s="107">
        <v>8</v>
      </c>
      <c r="R10" s="365"/>
      <c r="S10" s="365"/>
      <c r="T10" s="360"/>
      <c r="U10" s="365"/>
      <c r="V10" s="365"/>
      <c r="W10" s="378"/>
      <c r="X10" s="372"/>
      <c r="Y10" s="374"/>
      <c r="Z10" s="383"/>
      <c r="AA10" s="25">
        <v>1</v>
      </c>
      <c r="AB10" s="26">
        <v>2</v>
      </c>
      <c r="AC10" s="11">
        <v>3</v>
      </c>
      <c r="AD10" s="26">
        <v>4</v>
      </c>
      <c r="AE10" s="11">
        <v>5</v>
      </c>
      <c r="AF10" s="27">
        <v>6</v>
      </c>
      <c r="AG10" s="30">
        <v>1</v>
      </c>
      <c r="AH10" s="15">
        <v>2</v>
      </c>
      <c r="AI10" s="14">
        <v>3</v>
      </c>
      <c r="AJ10" s="15">
        <v>4</v>
      </c>
      <c r="AK10" s="14">
        <v>5</v>
      </c>
      <c r="AL10" s="15">
        <v>6</v>
      </c>
      <c r="AM10" s="14">
        <v>7</v>
      </c>
      <c r="AN10" s="27">
        <v>8</v>
      </c>
      <c r="AO10" s="371"/>
      <c r="AP10" s="371"/>
      <c r="AQ10" s="376"/>
      <c r="AR10" s="368"/>
      <c r="AS10" s="368"/>
      <c r="AT10" s="368"/>
      <c r="AU10" s="368"/>
      <c r="AV10" s="370"/>
      <c r="AW10" s="376"/>
      <c r="AX10" s="370"/>
      <c r="AY10" s="376"/>
      <c r="AZ10" s="368"/>
      <c r="BA10" s="368"/>
    </row>
    <row r="11" spans="1:53" ht="19.5" customHeight="1">
      <c r="A11" s="227">
        <v>4</v>
      </c>
      <c r="B11" s="77" t="str">
        <f>VLOOKUP($W11,мандатка!$B:$J,3,FALSE)</f>
        <v>Луганський ОЦДЮТК</v>
      </c>
      <c r="C11" s="55" t="str">
        <f>VLOOKUP($W11,мандатка!$B:$J,7,FALSE)</f>
        <v>Луганська</v>
      </c>
      <c r="D11" s="268">
        <f>VLOOKUP($AA11,Особиста!$B:$AC,26,FALSE)</f>
        <v>54</v>
      </c>
      <c r="E11" s="268">
        <f>VLOOKUP($AB11,Особиста!$B:$AC,26,FALSE)</f>
        <v>53</v>
      </c>
      <c r="F11" s="268">
        <f>VLOOKUP($AC11,Особиста!$B:$AC,26,FALSE)</f>
        <v>51</v>
      </c>
      <c r="G11" s="268">
        <f>VLOOKUP($AD11,Особиста!$B:$AC,26,FALSE)</f>
        <v>43</v>
      </c>
      <c r="H11" s="268"/>
      <c r="I11" s="269"/>
      <c r="J11" s="268">
        <f>VLOOKUP($AG11,Особиста!$B:$AC,26,FALSE)</f>
        <v>37.800000000000026</v>
      </c>
      <c r="K11" s="285">
        <f>VLOOKUP($AH11,Особиста!$B:$AC,26,FALSE)</f>
        <v>23.40000000000003</v>
      </c>
      <c r="L11" s="268">
        <f>VLOOKUP($AI11,Особиста!$B:$AC,26,FALSE)</f>
        <v>54</v>
      </c>
      <c r="M11" s="268"/>
      <c r="N11" s="269"/>
      <c r="O11" s="269"/>
      <c r="P11" s="269"/>
      <c r="Q11" s="269"/>
      <c r="R11" s="270">
        <f>D11+E11+F11+G11+L11+J11</f>
        <v>292.8</v>
      </c>
      <c r="S11" s="54"/>
      <c r="T11" s="226">
        <v>1</v>
      </c>
      <c r="U11" s="219"/>
      <c r="V11" s="219"/>
      <c r="W11" s="221">
        <v>130</v>
      </c>
      <c r="X11" s="79">
        <f>T11</f>
        <v>1</v>
      </c>
      <c r="Y11" s="80"/>
      <c r="Z11" s="80"/>
      <c r="AA11" s="81">
        <v>131</v>
      </c>
      <c r="AB11" s="82">
        <v>132</v>
      </c>
      <c r="AC11" s="82">
        <v>133</v>
      </c>
      <c r="AD11" s="82">
        <v>134</v>
      </c>
      <c r="AE11" s="82"/>
      <c r="AF11" s="83"/>
      <c r="AG11" s="81">
        <v>136</v>
      </c>
      <c r="AH11" s="82">
        <v>137</v>
      </c>
      <c r="AI11" s="82">
        <v>135</v>
      </c>
      <c r="AJ11" s="82"/>
      <c r="AK11" s="82"/>
      <c r="AL11" s="82"/>
      <c r="AM11" s="82"/>
      <c r="AN11" s="83"/>
      <c r="AO11" s="78">
        <f aca="true" t="shared" si="0" ref="AO11:AO21">W11</f>
        <v>130</v>
      </c>
      <c r="AP11" s="172">
        <f aca="true" t="shared" si="1" ref="AP11:AP21">T11</f>
        <v>1</v>
      </c>
      <c r="AQ11" s="229">
        <f aca="true" t="shared" si="2" ref="AQ11:AQ21">SMALL($D11:$Q11,1)</f>
        <v>23.40000000000003</v>
      </c>
      <c r="AR11" s="230">
        <f aca="true" t="shared" si="3" ref="AR11:AR21">SMALL($D11:$Q11,2)</f>
        <v>37.800000000000026</v>
      </c>
      <c r="AS11" s="230">
        <f aca="true" t="shared" si="4" ref="AS11:AS21">SMALL($D11:$Q11,3)</f>
        <v>43</v>
      </c>
      <c r="AT11" s="230">
        <f aca="true" t="shared" si="5" ref="AT11:AT21">SMALL($D11:$Q11,4)</f>
        <v>51</v>
      </c>
      <c r="AU11" s="230">
        <f aca="true" t="shared" si="6" ref="AU11:AU21">SMALL($D11:$Q11,5)</f>
        <v>53</v>
      </c>
      <c r="AV11" s="231">
        <f aca="true" t="shared" si="7" ref="AV11:AV21">SMALL($D11:$Q11,6)</f>
        <v>54</v>
      </c>
      <c r="AW11" s="230">
        <f aca="true" t="shared" si="8" ref="AW11:AW21">SMALL(J11:Q11,1)</f>
        <v>23.40000000000003</v>
      </c>
      <c r="AX11" s="231">
        <f aca="true" t="shared" si="9" ref="AX11:AX21">SMALL(J11:Q11,2)</f>
        <v>37.800000000000026</v>
      </c>
      <c r="AY11" s="232">
        <f aca="true" t="shared" si="10" ref="AY11:AY21">IF(AW11&lt;AU11,AU11,AW11)</f>
        <v>53</v>
      </c>
      <c r="AZ11" s="232">
        <f aca="true" t="shared" si="11" ref="AZ11:AZ21">IF(AX11&lt;AV11,AV11,AX11)</f>
        <v>54</v>
      </c>
      <c r="BA11" s="232">
        <f aca="true" t="shared" si="12" ref="BA11:BA21">IF(AW11&lt;AT11,AT11,AW11)</f>
        <v>51</v>
      </c>
    </row>
    <row r="12" spans="1:53" ht="19.5" customHeight="1">
      <c r="A12" s="227">
        <v>9</v>
      </c>
      <c r="B12" s="77" t="str">
        <f>VLOOKUP($W12,мандатка!$B:$J,3,FALSE)</f>
        <v>Вінницька область</v>
      </c>
      <c r="C12" s="55" t="str">
        <f>VLOOKUP($W12,мандатка!$B:$J,7,FALSE)</f>
        <v>Вінницька</v>
      </c>
      <c r="D12" s="268">
        <f>VLOOKUP($AA12,Особиста!$B:$AC,26,FALSE)</f>
        <v>47</v>
      </c>
      <c r="E12" s="268">
        <f>VLOOKUP($AB12,Особиста!$B:$AC,26,FALSE)</f>
        <v>24</v>
      </c>
      <c r="F12" s="285">
        <f>VLOOKUP($AC12,Особиста!$B:$AC,26,FALSE)</f>
        <v>7</v>
      </c>
      <c r="G12" s="268">
        <f>VLOOKUP($AD12,Особиста!$B:$AC,26,FALSE)</f>
        <v>48</v>
      </c>
      <c r="H12" s="268">
        <f>VLOOKUP($AE12,Особиста!$B:$AC,26,FALSE)</f>
        <v>49</v>
      </c>
      <c r="I12" s="269"/>
      <c r="J12" s="268">
        <f>VLOOKUP($AG12,Особиста!$B:$AC,26,FALSE)</f>
        <v>39.60000000000002</v>
      </c>
      <c r="K12" s="268">
        <f>VLOOKUP($AH12,Особиста!$B:$AC,26,FALSE)</f>
        <v>52.2</v>
      </c>
      <c r="L12" s="268"/>
      <c r="M12" s="268"/>
      <c r="N12" s="269"/>
      <c r="O12" s="269"/>
      <c r="P12" s="269"/>
      <c r="Q12" s="269"/>
      <c r="R12" s="270">
        <f>D12+E12+G12+H12+J12+K12</f>
        <v>259.8</v>
      </c>
      <c r="S12" s="54"/>
      <c r="T12" s="226">
        <v>2</v>
      </c>
      <c r="U12" s="219"/>
      <c r="V12" s="219"/>
      <c r="W12" s="221">
        <v>180</v>
      </c>
      <c r="X12" s="79">
        <f aca="true" t="shared" si="13" ref="X12:X21">T12</f>
        <v>2</v>
      </c>
      <c r="Y12" s="80">
        <v>0.02</v>
      </c>
      <c r="Z12" s="80"/>
      <c r="AA12" s="81">
        <v>181</v>
      </c>
      <c r="AB12" s="82">
        <v>182</v>
      </c>
      <c r="AC12" s="82">
        <v>183</v>
      </c>
      <c r="AD12" s="82">
        <v>184</v>
      </c>
      <c r="AE12" s="82">
        <v>185</v>
      </c>
      <c r="AF12" s="83"/>
      <c r="AG12" s="81">
        <v>186</v>
      </c>
      <c r="AH12" s="82">
        <v>187</v>
      </c>
      <c r="AI12" s="82"/>
      <c r="AJ12" s="82"/>
      <c r="AK12" s="82"/>
      <c r="AL12" s="82"/>
      <c r="AM12" s="82"/>
      <c r="AN12" s="83"/>
      <c r="AO12" s="78">
        <f t="shared" si="0"/>
        <v>180</v>
      </c>
      <c r="AP12" s="172">
        <f t="shared" si="1"/>
        <v>2</v>
      </c>
      <c r="AQ12" s="229">
        <f t="shared" si="2"/>
        <v>7</v>
      </c>
      <c r="AR12" s="230">
        <f t="shared" si="3"/>
        <v>24</v>
      </c>
      <c r="AS12" s="230">
        <f t="shared" si="4"/>
        <v>39.60000000000002</v>
      </c>
      <c r="AT12" s="230">
        <f t="shared" si="5"/>
        <v>47</v>
      </c>
      <c r="AU12" s="230">
        <f t="shared" si="6"/>
        <v>48</v>
      </c>
      <c r="AV12" s="231">
        <f t="shared" si="7"/>
        <v>49</v>
      </c>
      <c r="AW12" s="230">
        <f t="shared" si="8"/>
        <v>39.60000000000002</v>
      </c>
      <c r="AX12" s="231">
        <f t="shared" si="9"/>
        <v>52.2</v>
      </c>
      <c r="AY12" s="232">
        <f t="shared" si="10"/>
        <v>48</v>
      </c>
      <c r="AZ12" s="232">
        <f t="shared" si="11"/>
        <v>52.2</v>
      </c>
      <c r="BA12" s="232">
        <f t="shared" si="12"/>
        <v>47</v>
      </c>
    </row>
    <row r="13" spans="1:53" ht="19.5" customHeight="1">
      <c r="A13" s="227">
        <v>8</v>
      </c>
      <c r="B13" s="77" t="str">
        <f>VLOOKUP($W13,мандатка!$B:$J,3,FALSE)</f>
        <v>КЗ "ЦТКТУМ" ХОР-1</v>
      </c>
      <c r="C13" s="55" t="str">
        <f>VLOOKUP($W13,мандатка!$B:$J,7,FALSE)</f>
        <v>Херсонська</v>
      </c>
      <c r="D13" s="285">
        <f>VLOOKUP($AA13,Особиста!$B:$AC,26,FALSE)</f>
        <v>3</v>
      </c>
      <c r="E13" s="285">
        <f>VLOOKUP($AB13,Особиста!$B:$AC,26,FALSE)</f>
        <v>27</v>
      </c>
      <c r="F13" s="268">
        <f>VLOOKUP($AC13,Особиста!$B:$AC,26,FALSE)</f>
        <v>32</v>
      </c>
      <c r="G13" s="268">
        <f>VLOOKUP($AD13,Особиста!$B:$AC,26,FALSE)</f>
        <v>50</v>
      </c>
      <c r="H13" s="268">
        <f>VLOOKUP($AE13,Особиста!$B:$AC,26,FALSE)</f>
        <v>42</v>
      </c>
      <c r="I13" s="269"/>
      <c r="J13" s="268">
        <f>VLOOKUP($AG13,Особиста!$B:$AC,26,FALSE)</f>
        <v>41.40000000000002</v>
      </c>
      <c r="K13" s="268">
        <f>VLOOKUP($AH13,Особиста!$B:$AC,26,FALSE)</f>
        <v>36.00000000000003</v>
      </c>
      <c r="L13" s="268">
        <f>VLOOKUP($AI13,Особиста!$B:$AC,26,FALSE)</f>
        <v>30.600000000000033</v>
      </c>
      <c r="M13" s="268"/>
      <c r="N13" s="269"/>
      <c r="O13" s="269"/>
      <c r="P13" s="269"/>
      <c r="Q13" s="269"/>
      <c r="R13" s="270">
        <f>F13+G13+H13+J13+K13+L13</f>
        <v>232.00000000000009</v>
      </c>
      <c r="S13" s="54"/>
      <c r="T13" s="226">
        <v>3</v>
      </c>
      <c r="U13" s="219"/>
      <c r="V13" s="219"/>
      <c r="W13" s="221">
        <v>170</v>
      </c>
      <c r="X13" s="79">
        <f t="shared" si="13"/>
        <v>3</v>
      </c>
      <c r="Y13" s="80"/>
      <c r="Z13" s="80"/>
      <c r="AA13" s="81">
        <v>171</v>
      </c>
      <c r="AB13" s="82">
        <v>172</v>
      </c>
      <c r="AC13" s="82">
        <v>173</v>
      </c>
      <c r="AD13" s="82">
        <v>174</v>
      </c>
      <c r="AE13" s="82">
        <v>175</v>
      </c>
      <c r="AF13" s="83"/>
      <c r="AG13" s="81">
        <v>176</v>
      </c>
      <c r="AH13" s="82">
        <v>177</v>
      </c>
      <c r="AI13" s="82">
        <v>178</v>
      </c>
      <c r="AJ13" s="82"/>
      <c r="AK13" s="82"/>
      <c r="AL13" s="82"/>
      <c r="AM13" s="82"/>
      <c r="AN13" s="83"/>
      <c r="AO13" s="78">
        <f t="shared" si="0"/>
        <v>170</v>
      </c>
      <c r="AP13" s="172">
        <f t="shared" si="1"/>
        <v>3</v>
      </c>
      <c r="AQ13" s="229">
        <f t="shared" si="2"/>
        <v>3</v>
      </c>
      <c r="AR13" s="230">
        <f t="shared" si="3"/>
        <v>27</v>
      </c>
      <c r="AS13" s="230">
        <f t="shared" si="4"/>
        <v>30.600000000000033</v>
      </c>
      <c r="AT13" s="230">
        <f t="shared" si="5"/>
        <v>32</v>
      </c>
      <c r="AU13" s="230">
        <f t="shared" si="6"/>
        <v>36.00000000000003</v>
      </c>
      <c r="AV13" s="231">
        <f t="shared" si="7"/>
        <v>41.40000000000002</v>
      </c>
      <c r="AW13" s="230">
        <f t="shared" si="8"/>
        <v>30.600000000000033</v>
      </c>
      <c r="AX13" s="231">
        <f t="shared" si="9"/>
        <v>36.00000000000003</v>
      </c>
      <c r="AY13" s="232">
        <f t="shared" si="10"/>
        <v>36.00000000000003</v>
      </c>
      <c r="AZ13" s="232">
        <f t="shared" si="11"/>
        <v>41.40000000000002</v>
      </c>
      <c r="BA13" s="232">
        <f t="shared" si="12"/>
        <v>32</v>
      </c>
    </row>
    <row r="14" spans="1:53" ht="19.5" customHeight="1">
      <c r="A14" s="227">
        <v>10</v>
      </c>
      <c r="B14" s="77" t="str">
        <f>VLOOKUP($W14,мандатка!$B:$J,3,FALSE)</f>
        <v>ДАІ Побузький ЦДЮТ</v>
      </c>
      <c r="C14" s="55" t="str">
        <f>VLOOKUP($W14,мандатка!$B:$J,7,FALSE)</f>
        <v>Кіровоградська</v>
      </c>
      <c r="D14" s="268">
        <f>VLOOKUP($AA14,Особиста!$B:$AC,26,FALSE)</f>
        <v>28</v>
      </c>
      <c r="E14" s="268">
        <f>VLOOKUP($AB14,Особиста!$B:$AC,26,FALSE)</f>
        <v>52</v>
      </c>
      <c r="F14" s="268">
        <f>VLOOKUP($AC14,Особиста!$B:$AC,26,FALSE)</f>
        <v>45</v>
      </c>
      <c r="G14" s="268">
        <f>VLOOKUP($AD14,Особиста!$B:$AC,26,FALSE)</f>
        <v>46</v>
      </c>
      <c r="H14" s="285">
        <f>VLOOKUP($AE14,Особиста!$B:$AC,26,FALSE)</f>
        <v>14</v>
      </c>
      <c r="I14" s="269"/>
      <c r="J14" s="268">
        <f>VLOOKUP($AG14,Особиста!$B:$AC,26,FALSE)</f>
        <v>45.000000000000014</v>
      </c>
      <c r="K14" s="268">
        <f>VLOOKUP($AH14,Особиста!$B:$AC,26,FALSE)</f>
        <v>14.400000000000027</v>
      </c>
      <c r="L14" s="268"/>
      <c r="M14" s="268"/>
      <c r="N14" s="269"/>
      <c r="O14" s="269"/>
      <c r="P14" s="269"/>
      <c r="Q14" s="269"/>
      <c r="R14" s="270">
        <f>E14+D14+F14+G14+J14+K14</f>
        <v>230.40000000000003</v>
      </c>
      <c r="S14" s="54"/>
      <c r="T14" s="226">
        <v>4</v>
      </c>
      <c r="U14" s="219"/>
      <c r="V14" s="219"/>
      <c r="W14" s="221">
        <v>190</v>
      </c>
      <c r="X14" s="79">
        <f t="shared" si="13"/>
        <v>4</v>
      </c>
      <c r="Y14" s="80"/>
      <c r="Z14" s="80"/>
      <c r="AA14" s="81">
        <v>191</v>
      </c>
      <c r="AB14" s="82">
        <v>192</v>
      </c>
      <c r="AC14" s="82">
        <v>193</v>
      </c>
      <c r="AD14" s="82">
        <v>194</v>
      </c>
      <c r="AE14" s="82">
        <v>195</v>
      </c>
      <c r="AF14" s="83"/>
      <c r="AG14" s="81">
        <v>196</v>
      </c>
      <c r="AH14" s="82">
        <v>197</v>
      </c>
      <c r="AI14" s="82"/>
      <c r="AJ14" s="82"/>
      <c r="AK14" s="82"/>
      <c r="AL14" s="82"/>
      <c r="AM14" s="82"/>
      <c r="AN14" s="83"/>
      <c r="AO14" s="78">
        <f t="shared" si="0"/>
        <v>190</v>
      </c>
      <c r="AP14" s="172">
        <f t="shared" si="1"/>
        <v>4</v>
      </c>
      <c r="AQ14" s="229">
        <f t="shared" si="2"/>
        <v>14</v>
      </c>
      <c r="AR14" s="230">
        <f t="shared" si="3"/>
        <v>14.400000000000027</v>
      </c>
      <c r="AS14" s="230">
        <f t="shared" si="4"/>
        <v>28</v>
      </c>
      <c r="AT14" s="230">
        <f t="shared" si="5"/>
        <v>45</v>
      </c>
      <c r="AU14" s="230">
        <f t="shared" si="6"/>
        <v>45.000000000000014</v>
      </c>
      <c r="AV14" s="231">
        <f t="shared" si="7"/>
        <v>46</v>
      </c>
      <c r="AW14" s="230">
        <f t="shared" si="8"/>
        <v>14.400000000000027</v>
      </c>
      <c r="AX14" s="231">
        <f t="shared" si="9"/>
        <v>45.000000000000014</v>
      </c>
      <c r="AY14" s="232">
        <f t="shared" si="10"/>
        <v>45.000000000000014</v>
      </c>
      <c r="AZ14" s="232">
        <f t="shared" si="11"/>
        <v>46</v>
      </c>
      <c r="BA14" s="232">
        <f t="shared" si="12"/>
        <v>45</v>
      </c>
    </row>
    <row r="15" spans="1:53" ht="19.5" customHeight="1">
      <c r="A15" s="227">
        <v>2</v>
      </c>
      <c r="B15" s="77" t="str">
        <f>VLOOKUP($W15,мандатка!$B:$J,3,FALSE)</f>
        <v>МОЦТКЕ УМ</v>
      </c>
      <c r="C15" s="55" t="str">
        <f>VLOOKUP($W15,мандатка!$B:$J,7,FALSE)</f>
        <v>Миколаївська</v>
      </c>
      <c r="D15" s="268">
        <f>VLOOKUP($AA15,Особиста!$B:$AC,26,FALSE)</f>
        <v>37</v>
      </c>
      <c r="E15" s="268">
        <f>VLOOKUP($AB15,Особиста!$B:$AC,26,FALSE)</f>
        <v>26</v>
      </c>
      <c r="F15" s="268">
        <f>VLOOKUP($AC15,Особиста!$B:$AC,26,FALSE)</f>
        <v>23</v>
      </c>
      <c r="G15" s="285">
        <f>VLOOKUP($AD15,Особиста!$B:$AC,26,FALSE)</f>
        <v>22</v>
      </c>
      <c r="H15" s="268"/>
      <c r="I15" s="269"/>
      <c r="J15" s="268">
        <f>VLOOKUP($AG15,Особиста!$B:$AC,26,FALSE)</f>
        <v>48.60000000000001</v>
      </c>
      <c r="K15" s="285">
        <f>VLOOKUP($AH15,Особиста!$B:$AC,26,FALSE)</f>
        <v>21.60000000000003</v>
      </c>
      <c r="L15" s="268">
        <f>VLOOKUP($AI15,Особиста!$B:$AC,26,FALSE)</f>
        <v>46.80000000000001</v>
      </c>
      <c r="M15" s="268">
        <f>VLOOKUP($AJ15,Особиста!$B:$AC,26,FALSE)</f>
        <v>25.20000000000003</v>
      </c>
      <c r="N15" s="269"/>
      <c r="O15" s="269"/>
      <c r="P15" s="269"/>
      <c r="Q15" s="269"/>
      <c r="R15" s="270">
        <f>L15+J15+F15+D15+E15+M15</f>
        <v>206.60000000000008</v>
      </c>
      <c r="S15" s="54"/>
      <c r="T15" s="226">
        <v>5</v>
      </c>
      <c r="U15" s="219"/>
      <c r="V15" s="219"/>
      <c r="W15" s="221">
        <v>110</v>
      </c>
      <c r="X15" s="79">
        <f t="shared" si="13"/>
        <v>5</v>
      </c>
      <c r="Y15" s="80"/>
      <c r="Z15" s="80"/>
      <c r="AA15" s="81">
        <v>111</v>
      </c>
      <c r="AB15" s="82">
        <v>112</v>
      </c>
      <c r="AC15" s="82">
        <v>113</v>
      </c>
      <c r="AD15" s="82">
        <v>114</v>
      </c>
      <c r="AE15" s="82"/>
      <c r="AF15" s="83"/>
      <c r="AG15" s="81">
        <v>116</v>
      </c>
      <c r="AH15" s="82">
        <v>117</v>
      </c>
      <c r="AI15" s="82">
        <v>118</v>
      </c>
      <c r="AJ15" s="82">
        <v>115</v>
      </c>
      <c r="AK15" s="82"/>
      <c r="AL15" s="82"/>
      <c r="AM15" s="82"/>
      <c r="AN15" s="83"/>
      <c r="AO15" s="78">
        <f t="shared" si="0"/>
        <v>110</v>
      </c>
      <c r="AP15" s="172">
        <f t="shared" si="1"/>
        <v>5</v>
      </c>
      <c r="AQ15" s="229">
        <f t="shared" si="2"/>
        <v>21.60000000000003</v>
      </c>
      <c r="AR15" s="230">
        <f t="shared" si="3"/>
        <v>22</v>
      </c>
      <c r="AS15" s="230">
        <f t="shared" si="4"/>
        <v>23</v>
      </c>
      <c r="AT15" s="230">
        <f t="shared" si="5"/>
        <v>25.20000000000003</v>
      </c>
      <c r="AU15" s="230">
        <f t="shared" si="6"/>
        <v>26</v>
      </c>
      <c r="AV15" s="231">
        <f t="shared" si="7"/>
        <v>37</v>
      </c>
      <c r="AW15" s="230">
        <f t="shared" si="8"/>
        <v>21.60000000000003</v>
      </c>
      <c r="AX15" s="231">
        <f t="shared" si="9"/>
        <v>25.20000000000003</v>
      </c>
      <c r="AY15" s="232">
        <f t="shared" si="10"/>
        <v>26</v>
      </c>
      <c r="AZ15" s="232">
        <f t="shared" si="11"/>
        <v>37</v>
      </c>
      <c r="BA15" s="232">
        <f t="shared" si="12"/>
        <v>25.20000000000003</v>
      </c>
    </row>
    <row r="16" spans="1:53" ht="19.5" customHeight="1">
      <c r="A16" s="227">
        <v>7</v>
      </c>
      <c r="B16" s="77" t="str">
        <f>VLOOKUP($W16,мандатка!$B:$J,3,FALSE)</f>
        <v>КЗ «ЦТКТУМ» ХОР-2 </v>
      </c>
      <c r="C16" s="55" t="str">
        <f>VLOOKUP($W16,мандатка!$B:$J,7,FALSE)</f>
        <v>Херсонська</v>
      </c>
      <c r="D16" s="268">
        <f>VLOOKUP($AA16,Особиста!$B:$AC,26,FALSE)</f>
        <v>39</v>
      </c>
      <c r="E16" s="268">
        <f>VLOOKUP($AB16,Особиста!$B:$AC,26,FALSE)</f>
        <v>33</v>
      </c>
      <c r="F16" s="268">
        <f>VLOOKUP($AC16,Особиста!$B:$AC,26,FALSE)</f>
        <v>40</v>
      </c>
      <c r="G16" s="285">
        <f>VLOOKUP($AD16,Особиста!$B:$AC,26,FALSE)</f>
        <v>29</v>
      </c>
      <c r="H16" s="285">
        <f>VLOOKUP($AE16,Особиста!$B:$AC,26,FALSE)</f>
        <v>30</v>
      </c>
      <c r="I16" s="269">
        <f>VLOOKUP($AF16,Особиста!$B:$AC,26,FALSE)</f>
        <v>38</v>
      </c>
      <c r="J16" s="268">
        <f>VLOOKUP($AG16,Особиста!$B:$AC,26,FALSE)</f>
        <v>28.800000000000033</v>
      </c>
      <c r="K16" s="268">
        <f>VLOOKUP($AH16,Особиста!$B:$AC,26,FALSE)</f>
        <v>19.80000000000003</v>
      </c>
      <c r="L16" s="268"/>
      <c r="M16" s="268"/>
      <c r="N16" s="269"/>
      <c r="O16" s="269"/>
      <c r="P16" s="269"/>
      <c r="Q16" s="269"/>
      <c r="R16" s="270">
        <f>D16+E16+F16+I16+J16+K16</f>
        <v>198.60000000000008</v>
      </c>
      <c r="S16" s="54"/>
      <c r="T16" s="226">
        <v>6</v>
      </c>
      <c r="U16" s="219"/>
      <c r="V16" s="219"/>
      <c r="W16" s="221">
        <v>160</v>
      </c>
      <c r="X16" s="79">
        <f t="shared" si="13"/>
        <v>6</v>
      </c>
      <c r="Y16" s="80"/>
      <c r="Z16" s="80"/>
      <c r="AA16" s="81">
        <v>161</v>
      </c>
      <c r="AB16" s="82">
        <v>162</v>
      </c>
      <c r="AC16" s="82">
        <v>163</v>
      </c>
      <c r="AD16" s="82">
        <v>164</v>
      </c>
      <c r="AE16" s="82">
        <v>165</v>
      </c>
      <c r="AF16" s="83">
        <v>166</v>
      </c>
      <c r="AG16" s="81">
        <v>168</v>
      </c>
      <c r="AH16" s="82">
        <v>167</v>
      </c>
      <c r="AI16" s="82"/>
      <c r="AJ16" s="82"/>
      <c r="AK16" s="82"/>
      <c r="AL16" s="82"/>
      <c r="AM16" s="82"/>
      <c r="AN16" s="83"/>
      <c r="AO16" s="78">
        <f t="shared" si="0"/>
        <v>160</v>
      </c>
      <c r="AP16" s="172">
        <f t="shared" si="1"/>
        <v>6</v>
      </c>
      <c r="AQ16" s="229">
        <f t="shared" si="2"/>
        <v>19.80000000000003</v>
      </c>
      <c r="AR16" s="230">
        <f t="shared" si="3"/>
        <v>28.800000000000033</v>
      </c>
      <c r="AS16" s="230">
        <f t="shared" si="4"/>
        <v>29</v>
      </c>
      <c r="AT16" s="230">
        <f t="shared" si="5"/>
        <v>30</v>
      </c>
      <c r="AU16" s="230">
        <f t="shared" si="6"/>
        <v>33</v>
      </c>
      <c r="AV16" s="231">
        <f t="shared" si="7"/>
        <v>38</v>
      </c>
      <c r="AW16" s="230">
        <f t="shared" si="8"/>
        <v>19.80000000000003</v>
      </c>
      <c r="AX16" s="231">
        <f t="shared" si="9"/>
        <v>28.800000000000033</v>
      </c>
      <c r="AY16" s="232">
        <f t="shared" si="10"/>
        <v>33</v>
      </c>
      <c r="AZ16" s="232">
        <f t="shared" si="11"/>
        <v>38</v>
      </c>
      <c r="BA16" s="232">
        <f t="shared" si="12"/>
        <v>30</v>
      </c>
    </row>
    <row r="17" spans="1:53" ht="19.5" customHeight="1">
      <c r="A17" s="227">
        <v>6</v>
      </c>
      <c r="B17" s="77" t="str">
        <f>VLOOKUP($W17,мандатка!$B:$J,3,FALSE)</f>
        <v>Харьківська область</v>
      </c>
      <c r="C17" s="55" t="str">
        <f>VLOOKUP($W17,мандатка!$B:$J,7,FALSE)</f>
        <v>Харьківська</v>
      </c>
      <c r="D17" s="268">
        <f>VLOOKUP($AA17,Особиста!$B:$AC,26,FALSE)</f>
        <v>21</v>
      </c>
      <c r="E17" s="285">
        <f>VLOOKUP($AB17,Особиста!$B:$AC,26,FALSE)</f>
        <v>4</v>
      </c>
      <c r="F17" s="268">
        <f>VLOOKUP($AC17,Особиста!$B:$AC,26,FALSE)</f>
        <v>35</v>
      </c>
      <c r="G17" s="285">
        <f>VLOOKUP($AD17,Особиста!$B:$AC,26,FALSE)</f>
        <v>15</v>
      </c>
      <c r="H17" s="268"/>
      <c r="I17" s="269"/>
      <c r="J17" s="268">
        <f>VLOOKUP($AG17,Особиста!$B:$AC,26,FALSE)</f>
        <v>16.200000000000028</v>
      </c>
      <c r="K17" s="268">
        <f>VLOOKUP($AH17,Особиста!$B:$AC,26,FALSE)</f>
        <v>32.400000000000034</v>
      </c>
      <c r="L17" s="268">
        <f>VLOOKUP($AI17,Особиста!$B:$AC,26,FALSE)</f>
        <v>50.400000000000006</v>
      </c>
      <c r="M17" s="268">
        <f>VLOOKUP($AJ17,Особиста!$B:$AC,26,FALSE)</f>
        <v>43.20000000000002</v>
      </c>
      <c r="N17" s="269"/>
      <c r="O17" s="269"/>
      <c r="P17" s="269"/>
      <c r="Q17" s="269"/>
      <c r="R17" s="270">
        <f>D17+F17+J17+K17+L17</f>
        <v>155.00000000000006</v>
      </c>
      <c r="S17" s="54"/>
      <c r="T17" s="226">
        <v>7</v>
      </c>
      <c r="U17" s="219"/>
      <c r="V17" s="219"/>
      <c r="W17" s="221">
        <v>150</v>
      </c>
      <c r="X17" s="79">
        <f t="shared" si="13"/>
        <v>7</v>
      </c>
      <c r="Y17" s="80"/>
      <c r="Z17" s="80"/>
      <c r="AA17" s="81">
        <v>151</v>
      </c>
      <c r="AB17" s="82">
        <v>152</v>
      </c>
      <c r="AC17" s="82">
        <v>153</v>
      </c>
      <c r="AD17" s="82">
        <v>154</v>
      </c>
      <c r="AE17" s="82"/>
      <c r="AF17" s="83"/>
      <c r="AG17" s="81">
        <v>156</v>
      </c>
      <c r="AH17" s="82">
        <v>157</v>
      </c>
      <c r="AI17" s="82">
        <v>158</v>
      </c>
      <c r="AJ17" s="82">
        <v>155</v>
      </c>
      <c r="AK17" s="82"/>
      <c r="AL17" s="82"/>
      <c r="AM17" s="82"/>
      <c r="AN17" s="83"/>
      <c r="AO17" s="78">
        <f t="shared" si="0"/>
        <v>150</v>
      </c>
      <c r="AP17" s="172">
        <f t="shared" si="1"/>
        <v>7</v>
      </c>
      <c r="AQ17" s="229">
        <f t="shared" si="2"/>
        <v>4</v>
      </c>
      <c r="AR17" s="230">
        <f t="shared" si="3"/>
        <v>15</v>
      </c>
      <c r="AS17" s="230">
        <f t="shared" si="4"/>
        <v>16.200000000000028</v>
      </c>
      <c r="AT17" s="230">
        <f t="shared" si="5"/>
        <v>21</v>
      </c>
      <c r="AU17" s="230">
        <f t="shared" si="6"/>
        <v>32.400000000000034</v>
      </c>
      <c r="AV17" s="231">
        <f t="shared" si="7"/>
        <v>35</v>
      </c>
      <c r="AW17" s="230">
        <f t="shared" si="8"/>
        <v>16.200000000000028</v>
      </c>
      <c r="AX17" s="231">
        <f t="shared" si="9"/>
        <v>32.400000000000034</v>
      </c>
      <c r="AY17" s="232">
        <f t="shared" si="10"/>
        <v>32.400000000000034</v>
      </c>
      <c r="AZ17" s="232">
        <f t="shared" si="11"/>
        <v>35</v>
      </c>
      <c r="BA17" s="232">
        <f t="shared" si="12"/>
        <v>21</v>
      </c>
    </row>
    <row r="18" spans="1:53" ht="19.5" customHeight="1">
      <c r="A18" s="227">
        <v>1</v>
      </c>
      <c r="B18" s="77" t="str">
        <f>VLOOKUP($W18,мандатка!$B:$J,3,FALSE)</f>
        <v>КЗ «ЗОЦТКУМ» ЗОР </v>
      </c>
      <c r="C18" s="55" t="str">
        <f>VLOOKUP($W18,мандатка!$B:$J,7,FALSE)</f>
        <v>Запорізька</v>
      </c>
      <c r="D18" s="285">
        <f>VLOOKUP($AA18,Особиста!$B:$AC,26,FALSE)</f>
        <v>2</v>
      </c>
      <c r="E18" s="268">
        <f>VLOOKUP($AB18,Особиста!$B:$AC,26,FALSE)</f>
        <v>34</v>
      </c>
      <c r="F18" s="268">
        <f>VLOOKUP($AC18,Особиста!$B:$AC,26,FALSE)</f>
        <v>20</v>
      </c>
      <c r="G18" s="268">
        <f>VLOOKUP($AD18,Особиста!$B:$AC,26,FALSE)</f>
        <v>19</v>
      </c>
      <c r="H18" s="285">
        <f>VLOOKUP($AE18,Особиста!$B:$AC,26,FALSE)</f>
        <v>17</v>
      </c>
      <c r="I18" s="269">
        <f>VLOOKUP($AF18,Особиста!$B:$AC,26,FALSE)</f>
        <v>36</v>
      </c>
      <c r="J18" s="268">
        <f>VLOOKUP($AG18,Особиста!$B:$AC,26,FALSE)</f>
        <v>12.600000000000026</v>
      </c>
      <c r="K18" s="268">
        <f>VLOOKUP($AH18,Особиста!$B:$AC,26,FALSE)</f>
        <v>10.800000000000026</v>
      </c>
      <c r="L18" s="268"/>
      <c r="M18" s="268"/>
      <c r="N18" s="269"/>
      <c r="O18" s="269"/>
      <c r="P18" s="269"/>
      <c r="Q18" s="269"/>
      <c r="R18" s="270">
        <f>K18+J18+I18+G18+F18+E18</f>
        <v>132.40000000000003</v>
      </c>
      <c r="S18" s="54"/>
      <c r="T18" s="226">
        <v>8</v>
      </c>
      <c r="U18" s="219"/>
      <c r="V18" s="219"/>
      <c r="W18" s="221">
        <v>100</v>
      </c>
      <c r="X18" s="79">
        <f t="shared" si="13"/>
        <v>8</v>
      </c>
      <c r="Y18" s="80"/>
      <c r="Z18" s="80"/>
      <c r="AA18" s="81">
        <v>101</v>
      </c>
      <c r="AB18" s="82">
        <v>102</v>
      </c>
      <c r="AC18" s="82">
        <v>103</v>
      </c>
      <c r="AD18" s="82">
        <v>104</v>
      </c>
      <c r="AE18" s="82">
        <v>105</v>
      </c>
      <c r="AF18" s="83">
        <v>106</v>
      </c>
      <c r="AG18" s="81">
        <v>108</v>
      </c>
      <c r="AH18" s="82">
        <v>107</v>
      </c>
      <c r="AI18" s="82"/>
      <c r="AJ18" s="82"/>
      <c r="AK18" s="82"/>
      <c r="AL18" s="82"/>
      <c r="AM18" s="82"/>
      <c r="AN18" s="83"/>
      <c r="AO18" s="78">
        <f t="shared" si="0"/>
        <v>100</v>
      </c>
      <c r="AP18" s="172">
        <f t="shared" si="1"/>
        <v>8</v>
      </c>
      <c r="AQ18" s="229">
        <f t="shared" si="2"/>
        <v>2</v>
      </c>
      <c r="AR18" s="230">
        <f t="shared" si="3"/>
        <v>10.800000000000026</v>
      </c>
      <c r="AS18" s="230">
        <f t="shared" si="4"/>
        <v>12.600000000000026</v>
      </c>
      <c r="AT18" s="230">
        <f t="shared" si="5"/>
        <v>17</v>
      </c>
      <c r="AU18" s="230">
        <f t="shared" si="6"/>
        <v>19</v>
      </c>
      <c r="AV18" s="231">
        <f t="shared" si="7"/>
        <v>20</v>
      </c>
      <c r="AW18" s="230">
        <f t="shared" si="8"/>
        <v>10.800000000000026</v>
      </c>
      <c r="AX18" s="231">
        <f t="shared" si="9"/>
        <v>12.600000000000026</v>
      </c>
      <c r="AY18" s="232">
        <f t="shared" si="10"/>
        <v>19</v>
      </c>
      <c r="AZ18" s="232">
        <f t="shared" si="11"/>
        <v>20</v>
      </c>
      <c r="BA18" s="232">
        <f t="shared" si="12"/>
        <v>17</v>
      </c>
    </row>
    <row r="19" spans="1:53" ht="19.5" customHeight="1">
      <c r="A19" s="227">
        <v>5</v>
      </c>
      <c r="B19" s="77" t="str">
        <f>VLOOKUP($W19,мандатка!$B:$J,3,FALSE)</f>
        <v>Черкаський ОЦТКЕ УМ</v>
      </c>
      <c r="C19" s="55" t="str">
        <f>VLOOKUP($W19,мандатка!$B:$J,7,FALSE)</f>
        <v>Черкаська</v>
      </c>
      <c r="D19" s="268">
        <f>VLOOKUP($AA19,Особиста!$B:$AC,26,FALSE)</f>
        <v>13</v>
      </c>
      <c r="E19" s="268">
        <f>VLOOKUP($AB19,Особиста!$B:$AC,26,FALSE)</f>
        <v>10</v>
      </c>
      <c r="F19" s="268">
        <f>VLOOKUP($AC19,Особиста!$B:$AC,26,FALSE)</f>
        <v>25</v>
      </c>
      <c r="G19" s="268">
        <f>VLOOKUP($AD19,Особиста!$B:$AC,26,FALSE)</f>
        <v>12</v>
      </c>
      <c r="H19" s="285">
        <f>VLOOKUP($AE19,Особиста!$B:$AC,26,FALSE)</f>
        <v>6</v>
      </c>
      <c r="I19" s="269"/>
      <c r="J19" s="285">
        <f>VLOOKUP($AG19,Особиста!$B:$AC,26,FALSE)</f>
        <v>3.6000000000000254</v>
      </c>
      <c r="K19" s="268">
        <f>VLOOKUP($AH19,Особиста!$B:$AC,26,FALSE)</f>
        <v>27.000000000000032</v>
      </c>
      <c r="L19" s="268">
        <f>VLOOKUP($AI19,Особиста!$B:$AC,26,FALSE)</f>
        <v>34.20000000000003</v>
      </c>
      <c r="M19" s="268"/>
      <c r="N19" s="269"/>
      <c r="O19" s="269"/>
      <c r="P19" s="269"/>
      <c r="Q19" s="269"/>
      <c r="R19" s="270">
        <f>D19+E19+F19+G19+K19+L19</f>
        <v>121.20000000000006</v>
      </c>
      <c r="S19" s="54"/>
      <c r="T19" s="226">
        <v>9</v>
      </c>
      <c r="U19" s="219"/>
      <c r="V19" s="219"/>
      <c r="W19" s="221">
        <v>140</v>
      </c>
      <c r="X19" s="79">
        <f t="shared" si="13"/>
        <v>9</v>
      </c>
      <c r="Y19" s="80"/>
      <c r="Z19" s="80"/>
      <c r="AA19" s="81">
        <v>141</v>
      </c>
      <c r="AB19" s="82">
        <v>142</v>
      </c>
      <c r="AC19" s="82">
        <v>143</v>
      </c>
      <c r="AD19" s="82">
        <v>144</v>
      </c>
      <c r="AE19" s="82">
        <v>145</v>
      </c>
      <c r="AF19" s="83"/>
      <c r="AG19" s="81">
        <v>146</v>
      </c>
      <c r="AH19" s="82">
        <v>147</v>
      </c>
      <c r="AI19" s="82">
        <v>148</v>
      </c>
      <c r="AJ19" s="82"/>
      <c r="AK19" s="82"/>
      <c r="AL19" s="82"/>
      <c r="AM19" s="82"/>
      <c r="AN19" s="83"/>
      <c r="AO19" s="78">
        <f t="shared" si="0"/>
        <v>140</v>
      </c>
      <c r="AP19" s="172">
        <f t="shared" si="1"/>
        <v>9</v>
      </c>
      <c r="AQ19" s="229">
        <f t="shared" si="2"/>
        <v>3.6000000000000254</v>
      </c>
      <c r="AR19" s="230">
        <f t="shared" si="3"/>
        <v>6</v>
      </c>
      <c r="AS19" s="230">
        <f t="shared" si="4"/>
        <v>10</v>
      </c>
      <c r="AT19" s="230">
        <f t="shared" si="5"/>
        <v>12</v>
      </c>
      <c r="AU19" s="230">
        <f t="shared" si="6"/>
        <v>13</v>
      </c>
      <c r="AV19" s="231">
        <f t="shared" si="7"/>
        <v>25</v>
      </c>
      <c r="AW19" s="230">
        <f t="shared" si="8"/>
        <v>3.6000000000000254</v>
      </c>
      <c r="AX19" s="231">
        <f t="shared" si="9"/>
        <v>27.000000000000032</v>
      </c>
      <c r="AY19" s="232">
        <f t="shared" si="10"/>
        <v>13</v>
      </c>
      <c r="AZ19" s="232">
        <f t="shared" si="11"/>
        <v>27.000000000000032</v>
      </c>
      <c r="BA19" s="232">
        <f t="shared" si="12"/>
        <v>12</v>
      </c>
    </row>
    <row r="20" spans="1:53" ht="19.5" customHeight="1">
      <c r="A20" s="227">
        <v>3</v>
      </c>
      <c r="B20" s="77" t="str">
        <f>VLOOKUP($W20,мандатка!$B:$J,3,FALSE)</f>
        <v>Сумський ОЦПО та РТМ</v>
      </c>
      <c r="C20" s="55" t="str">
        <f>VLOOKUP($W20,мандатка!$B:$J,7,FALSE)</f>
        <v>Сумська</v>
      </c>
      <c r="D20" s="268">
        <f>VLOOKUP($AA20,Особиста!$B:$AC,26,FALSE)</f>
        <v>31</v>
      </c>
      <c r="E20" s="285">
        <f>VLOOKUP($AB20,Особиста!$B:$AC,26,FALSE)</f>
        <v>8</v>
      </c>
      <c r="F20" s="285">
        <f>VLOOKUP($AC20,Особиста!$B:$AC,26,FALSE)</f>
        <v>5</v>
      </c>
      <c r="G20" s="268">
        <f>VLOOKUP($AD20,Особиста!$B:$AC,26,FALSE)</f>
        <v>9</v>
      </c>
      <c r="H20" s="268">
        <f>VLOOKUP($AE20,Особиста!$B:$AC,26,FALSE)</f>
        <v>41</v>
      </c>
      <c r="I20" s="269">
        <f>VLOOKUP($AF20,Особиста!$B:$AC,26,FALSE)</f>
        <v>11</v>
      </c>
      <c r="J20" s="268">
        <f>VLOOKUP($AG20,Особиста!$B:$AC,26,FALSE)</f>
        <v>9.000000000000025</v>
      </c>
      <c r="K20" s="268">
        <f>VLOOKUP($AH20,Особиста!$B:$AC,26,FALSE)</f>
        <v>5.400000000000025</v>
      </c>
      <c r="L20" s="268"/>
      <c r="M20" s="268"/>
      <c r="N20" s="269"/>
      <c r="O20" s="269"/>
      <c r="P20" s="269"/>
      <c r="Q20" s="269"/>
      <c r="R20" s="270">
        <f>K20+J20+I20+H20+G20+D20</f>
        <v>106.40000000000005</v>
      </c>
      <c r="S20" s="54"/>
      <c r="T20" s="226">
        <v>10</v>
      </c>
      <c r="U20" s="219"/>
      <c r="V20" s="219"/>
      <c r="W20" s="221">
        <v>120</v>
      </c>
      <c r="X20" s="79">
        <f t="shared" si="13"/>
        <v>10</v>
      </c>
      <c r="Y20" s="80"/>
      <c r="Z20" s="80"/>
      <c r="AA20" s="81">
        <v>121</v>
      </c>
      <c r="AB20" s="82">
        <v>122</v>
      </c>
      <c r="AC20" s="82">
        <v>123</v>
      </c>
      <c r="AD20" s="82">
        <v>124</v>
      </c>
      <c r="AE20" s="82">
        <v>125</v>
      </c>
      <c r="AF20" s="83">
        <v>126</v>
      </c>
      <c r="AG20" s="81">
        <v>128</v>
      </c>
      <c r="AH20" s="82">
        <v>127</v>
      </c>
      <c r="AI20" s="82"/>
      <c r="AJ20" s="82"/>
      <c r="AK20" s="82"/>
      <c r="AL20" s="82"/>
      <c r="AM20" s="82"/>
      <c r="AN20" s="83"/>
      <c r="AO20" s="78">
        <f t="shared" si="0"/>
        <v>120</v>
      </c>
      <c r="AP20" s="172">
        <f t="shared" si="1"/>
        <v>10</v>
      </c>
      <c r="AQ20" s="229">
        <f t="shared" si="2"/>
        <v>5</v>
      </c>
      <c r="AR20" s="230">
        <f t="shared" si="3"/>
        <v>5.400000000000025</v>
      </c>
      <c r="AS20" s="230">
        <f t="shared" si="4"/>
        <v>8</v>
      </c>
      <c r="AT20" s="230">
        <f t="shared" si="5"/>
        <v>9</v>
      </c>
      <c r="AU20" s="230">
        <f t="shared" si="6"/>
        <v>9.000000000000025</v>
      </c>
      <c r="AV20" s="231">
        <f t="shared" si="7"/>
        <v>11</v>
      </c>
      <c r="AW20" s="230">
        <f t="shared" si="8"/>
        <v>5.400000000000025</v>
      </c>
      <c r="AX20" s="231">
        <f t="shared" si="9"/>
        <v>9.000000000000025</v>
      </c>
      <c r="AY20" s="232">
        <f t="shared" si="10"/>
        <v>9.000000000000025</v>
      </c>
      <c r="AZ20" s="232">
        <f t="shared" si="11"/>
        <v>11</v>
      </c>
      <c r="BA20" s="232">
        <f t="shared" si="12"/>
        <v>9</v>
      </c>
    </row>
    <row r="21" spans="1:53" ht="19.5" customHeight="1">
      <c r="A21" s="227">
        <v>11</v>
      </c>
      <c r="B21" s="77" t="str">
        <f>VLOOKUP($W21,мандатка!$B:$J,3,FALSE)</f>
        <v>Кіровоградська область</v>
      </c>
      <c r="C21" s="55" t="str">
        <f>VLOOKUP($W21,мандатка!$B:$J,7,FALSE)</f>
        <v>Кіровоградська</v>
      </c>
      <c r="D21" s="268">
        <f>VLOOKUP($AA21,Особиста!$B:$AC,26,FALSE)</f>
        <v>1</v>
      </c>
      <c r="E21" s="268">
        <f>VLOOKUP($AB21,Особиста!$B:$AC,26,FALSE)</f>
        <v>18</v>
      </c>
      <c r="F21" s="268">
        <f>VLOOKUP($AC21,Особиста!$B:$AC,26,FALSE)</f>
        <v>44</v>
      </c>
      <c r="G21" s="268"/>
      <c r="H21" s="268"/>
      <c r="I21" s="269"/>
      <c r="J21" s="268">
        <f>VLOOKUP($AG21,Особиста!$B:$AC,26,FALSE)</f>
        <v>18.00000000000003</v>
      </c>
      <c r="K21" s="268">
        <f>VLOOKUP($AH21,Особиста!$B:$AC,26,FALSE)</f>
        <v>7.200000000000025</v>
      </c>
      <c r="L21" s="268">
        <f>VLOOKUP($AI21,Особиста!$B:$AC,26,FALSE)</f>
        <v>1.8000000000000254</v>
      </c>
      <c r="M21" s="268"/>
      <c r="N21" s="269"/>
      <c r="O21" s="269"/>
      <c r="P21" s="269"/>
      <c r="Q21" s="269"/>
      <c r="R21" s="270">
        <f>SUM(AQ21:AT21,AY21,AZ21)</f>
        <v>90.00000000000009</v>
      </c>
      <c r="S21" s="54"/>
      <c r="T21" s="226">
        <v>11</v>
      </c>
      <c r="U21" s="219"/>
      <c r="V21" s="219"/>
      <c r="W21" s="221">
        <v>200</v>
      </c>
      <c r="X21" s="79">
        <f t="shared" si="13"/>
        <v>11</v>
      </c>
      <c r="Y21" s="80"/>
      <c r="Z21" s="80"/>
      <c r="AA21" s="81">
        <v>201</v>
      </c>
      <c r="AB21" s="82">
        <v>202</v>
      </c>
      <c r="AC21" s="82">
        <v>203</v>
      </c>
      <c r="AD21" s="82"/>
      <c r="AE21" s="82"/>
      <c r="AF21" s="83"/>
      <c r="AG21" s="81">
        <v>206</v>
      </c>
      <c r="AH21" s="82">
        <v>204</v>
      </c>
      <c r="AI21" s="82">
        <v>205</v>
      </c>
      <c r="AJ21" s="82"/>
      <c r="AK21" s="82"/>
      <c r="AL21" s="82"/>
      <c r="AM21" s="82"/>
      <c r="AN21" s="83"/>
      <c r="AO21" s="78">
        <f t="shared" si="0"/>
        <v>200</v>
      </c>
      <c r="AP21" s="172">
        <f t="shared" si="1"/>
        <v>11</v>
      </c>
      <c r="AQ21" s="229">
        <f t="shared" si="2"/>
        <v>1</v>
      </c>
      <c r="AR21" s="230">
        <f t="shared" si="3"/>
        <v>1.8000000000000254</v>
      </c>
      <c r="AS21" s="230">
        <f t="shared" si="4"/>
        <v>7.200000000000025</v>
      </c>
      <c r="AT21" s="230">
        <f t="shared" si="5"/>
        <v>18</v>
      </c>
      <c r="AU21" s="230">
        <f t="shared" si="6"/>
        <v>18.00000000000003</v>
      </c>
      <c r="AV21" s="231">
        <f t="shared" si="7"/>
        <v>44</v>
      </c>
      <c r="AW21" s="230">
        <f t="shared" si="8"/>
        <v>1.8000000000000254</v>
      </c>
      <c r="AX21" s="231">
        <f t="shared" si="9"/>
        <v>7.200000000000025</v>
      </c>
      <c r="AY21" s="232">
        <f t="shared" si="10"/>
        <v>18.00000000000003</v>
      </c>
      <c r="AZ21" s="232">
        <f t="shared" si="11"/>
        <v>44</v>
      </c>
      <c r="BA21" s="232">
        <f t="shared" si="12"/>
        <v>18</v>
      </c>
    </row>
    <row r="22" spans="1:37" ht="17.25">
      <c r="A22" s="20"/>
      <c r="B22" s="21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3"/>
      <c r="S22" s="23"/>
      <c r="T22" s="24"/>
      <c r="U22" s="24"/>
      <c r="V22" s="24"/>
      <c r="W22" s="22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55" ht="17.25">
      <c r="A23" s="117"/>
      <c r="B23" s="117"/>
      <c r="C23" s="349" t="str">
        <f>мандатка!D$111</f>
        <v>Головний суддя</v>
      </c>
      <c r="D23" s="349"/>
      <c r="E23" s="349"/>
      <c r="F23" s="349"/>
      <c r="G23" s="117"/>
      <c r="H23" s="117"/>
      <c r="I23" s="349" t="str">
        <f>мандатка!G$111</f>
        <v>Трощенко В. О.</v>
      </c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117"/>
      <c r="X23" s="117"/>
      <c r="Y23" s="117"/>
      <c r="Z23" s="117"/>
      <c r="AA23" s="33"/>
      <c r="AB23" s="213"/>
      <c r="AC23" s="21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</row>
    <row r="24" spans="1:55" ht="12.75">
      <c r="A24" s="33"/>
      <c r="B24" s="33"/>
      <c r="C24" s="33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33"/>
      <c r="AB24" s="33"/>
      <c r="AC24" s="33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</row>
    <row r="25" spans="1:55" ht="17.25" customHeight="1">
      <c r="A25" s="33"/>
      <c r="B25" s="33"/>
      <c r="C25" s="347" t="str">
        <f>мандатка!D$113</f>
        <v>Головний секретар</v>
      </c>
      <c r="D25" s="347"/>
      <c r="E25" s="347"/>
      <c r="F25" s="347"/>
      <c r="G25" s="251"/>
      <c r="H25" s="249"/>
      <c r="I25" s="347" t="str">
        <f>мандатка!G$113</f>
        <v>Брагіна Л. В.</v>
      </c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251"/>
      <c r="X25" s="251"/>
      <c r="Y25" s="251"/>
      <c r="Z25" s="251"/>
      <c r="AA25" s="33"/>
      <c r="AB25" s="33"/>
      <c r="AC25" s="33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</row>
  </sheetData>
  <sheetProtection/>
  <mergeCells count="43">
    <mergeCell ref="AZ9:AZ10"/>
    <mergeCell ref="BA9:BA10"/>
    <mergeCell ref="C9:C10"/>
    <mergeCell ref="D9:I9"/>
    <mergeCell ref="R9:R10"/>
    <mergeCell ref="T9:T10"/>
    <mergeCell ref="S9:S10"/>
    <mergeCell ref="AO9:AO10"/>
    <mergeCell ref="AX9:AX10"/>
    <mergeCell ref="AY9:AY10"/>
    <mergeCell ref="AW9:AW10"/>
    <mergeCell ref="V9:V10"/>
    <mergeCell ref="AQ9:AQ10"/>
    <mergeCell ref="AR9:AR10"/>
    <mergeCell ref="W9:W10"/>
    <mergeCell ref="AA9:AF9"/>
    <mergeCell ref="AT9:AT10"/>
    <mergeCell ref="Z9:Z10"/>
    <mergeCell ref="AS9:AS10"/>
    <mergeCell ref="AG9:AN9"/>
    <mergeCell ref="AU9:AU10"/>
    <mergeCell ref="AV9:AV10"/>
    <mergeCell ref="AP9:AP10"/>
    <mergeCell ref="S7:V7"/>
    <mergeCell ref="S8:V8"/>
    <mergeCell ref="U9:U10"/>
    <mergeCell ref="X9:X10"/>
    <mergeCell ref="Y9:Y10"/>
    <mergeCell ref="A6:V6"/>
    <mergeCell ref="A1:V1"/>
    <mergeCell ref="A2:V2"/>
    <mergeCell ref="A4:V4"/>
    <mergeCell ref="A5:V5"/>
    <mergeCell ref="A3:V3"/>
    <mergeCell ref="A7:B7"/>
    <mergeCell ref="C7:G7"/>
    <mergeCell ref="C25:F25"/>
    <mergeCell ref="C23:F23"/>
    <mergeCell ref="B9:B10"/>
    <mergeCell ref="I23:V23"/>
    <mergeCell ref="I25:V25"/>
    <mergeCell ref="J9:Q9"/>
    <mergeCell ref="A9:A10"/>
  </mergeCells>
  <printOptions horizontalCentered="1"/>
  <pageMargins left="0.5118110236220472" right="0.5118110236220472" top="0.31496062992125984" bottom="0.3937007874015748" header="0" footer="0"/>
  <pageSetup blackAndWhite="1" fitToHeight="1" fitToWidth="1" horizontalDpi="300" verticalDpi="3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AP86"/>
  <sheetViews>
    <sheetView view="pageBreakPreview" zoomScale="50" zoomScaleNormal="60" zoomScaleSheetLayoutView="50" zoomScalePageLayoutView="0" workbookViewId="0" topLeftCell="A32">
      <selection activeCell="AH52" sqref="AH52:AH75"/>
    </sheetView>
  </sheetViews>
  <sheetFormatPr defaultColWidth="9.125" defaultRowHeight="12.75"/>
  <cols>
    <col min="1" max="1" width="5.375" style="90" customWidth="1"/>
    <col min="2" max="2" width="26.875" style="90" customWidth="1"/>
    <col min="3" max="3" width="5.625" style="90" customWidth="1"/>
    <col min="4" max="4" width="6.875" style="90" customWidth="1"/>
    <col min="5" max="5" width="26.50390625" style="90" customWidth="1"/>
    <col min="6" max="6" width="27.00390625" style="90" hidden="1" customWidth="1"/>
    <col min="7" max="7" width="6.50390625" style="90" customWidth="1"/>
    <col min="8" max="8" width="5.00390625" style="90" hidden="1" customWidth="1"/>
    <col min="9" max="9" width="4.625" style="288" customWidth="1"/>
    <col min="10" max="10" width="5.00390625" style="288" customWidth="1"/>
    <col min="11" max="11" width="5.125" style="288" customWidth="1"/>
    <col min="12" max="16" width="4.625" style="288" customWidth="1"/>
    <col min="17" max="21" width="4.625" style="90" hidden="1" customWidth="1"/>
    <col min="22" max="22" width="5.125" style="90" hidden="1" customWidth="1"/>
    <col min="23" max="26" width="4.625" style="90" hidden="1" customWidth="1"/>
    <col min="27" max="27" width="6.50390625" style="90" customWidth="1"/>
    <col min="28" max="28" width="8.125" style="90" customWidth="1"/>
    <col min="29" max="30" width="9.125" style="90" customWidth="1"/>
    <col min="31" max="31" width="8.50390625" style="90" customWidth="1"/>
    <col min="32" max="32" width="9.00390625" style="90" customWidth="1"/>
    <col min="33" max="33" width="5.50390625" style="90" customWidth="1"/>
    <col min="34" max="34" width="6.50390625" style="90" customWidth="1"/>
    <col min="35" max="35" width="8.50390625" style="90" customWidth="1"/>
    <col min="36" max="36" width="7.625" style="90" customWidth="1"/>
    <col min="37" max="37" width="9.875" style="90" customWidth="1"/>
    <col min="38" max="38" width="9.50390625" style="90" customWidth="1"/>
    <col min="39" max="40" width="7.625" style="90" customWidth="1"/>
    <col min="41" max="41" width="9.00390625" style="105" customWidth="1"/>
    <col min="42" max="16384" width="9.125" style="90" customWidth="1"/>
  </cols>
  <sheetData>
    <row r="1" spans="1:40" ht="20.25">
      <c r="A1" s="323" t="str">
        <f>мандатка!A1</f>
        <v>Відкриті змагання Миколаївської області з пішохідного туризму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88"/>
      <c r="AJ1" s="89"/>
      <c r="AK1" s="89"/>
      <c r="AL1" s="89"/>
      <c r="AM1" s="89"/>
      <c r="AN1" s="89"/>
    </row>
    <row r="2" spans="1:40" ht="20.25">
      <c r="A2" s="323" t="str">
        <f>мандатка!A2</f>
        <v>серед юніорів "Кубок Бугу"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88"/>
      <c r="AJ2" s="89"/>
      <c r="AK2" s="89"/>
      <c r="AL2" s="89"/>
      <c r="AM2" s="89"/>
      <c r="AN2" s="89"/>
    </row>
    <row r="3" spans="1:40" ht="20.25">
      <c r="A3" s="426" t="str">
        <f>мандатка!A3</f>
        <v>Молодша група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88"/>
      <c r="AJ3" s="89"/>
      <c r="AK3" s="89"/>
      <c r="AL3" s="89"/>
      <c r="AM3" s="89"/>
      <c r="AN3" s="89"/>
    </row>
    <row r="4" spans="1:35" ht="15">
      <c r="A4" s="427" t="s">
        <v>0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  <c r="AI4" s="91"/>
    </row>
    <row r="5" spans="1:40" ht="15">
      <c r="A5" s="427" t="s">
        <v>28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27"/>
      <c r="AA5" s="427"/>
      <c r="AB5" s="427"/>
      <c r="AC5" s="427"/>
      <c r="AD5" s="427"/>
      <c r="AE5" s="427"/>
      <c r="AF5" s="427"/>
      <c r="AG5" s="427"/>
      <c r="AH5" s="427"/>
      <c r="AI5" s="91"/>
      <c r="AJ5" s="92"/>
      <c r="AK5" s="92"/>
      <c r="AL5" s="92"/>
      <c r="AM5" s="92"/>
      <c r="AN5" s="92"/>
    </row>
    <row r="6" spans="1:40" ht="15">
      <c r="A6" s="427" t="s">
        <v>34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27"/>
      <c r="AA6" s="427"/>
      <c r="AB6" s="427"/>
      <c r="AC6" s="427"/>
      <c r="AD6" s="427"/>
      <c r="AE6" s="427"/>
      <c r="AF6" s="427"/>
      <c r="AG6" s="427"/>
      <c r="AH6" s="427"/>
      <c r="AI6" s="91"/>
      <c r="AJ6" s="92"/>
      <c r="AK6" s="92"/>
      <c r="AL6" s="92"/>
      <c r="AM6" s="92"/>
      <c r="AN6" s="92"/>
    </row>
    <row r="7" spans="1:40" ht="15">
      <c r="A7" s="357">
        <f>мандатка!$J$3</f>
        <v>3</v>
      </c>
      <c r="B7" s="357"/>
      <c r="C7" s="358" t="str">
        <f>мандатка!$C$4</f>
        <v>травня 2013 року</v>
      </c>
      <c r="D7" s="358"/>
      <c r="E7" s="358"/>
      <c r="F7" s="358"/>
      <c r="G7" s="358"/>
      <c r="H7" s="91"/>
      <c r="I7" s="287"/>
      <c r="J7" s="287"/>
      <c r="K7" s="287"/>
      <c r="L7" s="287"/>
      <c r="M7" s="287"/>
      <c r="N7" s="287"/>
      <c r="O7" s="287"/>
      <c r="P7" s="287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348" t="str">
        <f>мандатка!$G$4</f>
        <v>с. Іванівка</v>
      </c>
      <c r="AF7" s="348"/>
      <c r="AG7" s="348"/>
      <c r="AH7" s="348"/>
      <c r="AI7" s="91"/>
      <c r="AJ7" s="92"/>
      <c r="AK7" s="92"/>
      <c r="AL7" s="92"/>
      <c r="AM7" s="92"/>
      <c r="AN7" s="92"/>
    </row>
    <row r="8" spans="2:34" ht="18" customHeight="1">
      <c r="B8" s="429" t="s">
        <v>73</v>
      </c>
      <c r="C8" s="429"/>
      <c r="D8" s="429"/>
      <c r="E8" s="159">
        <f>ROUND(SUM(G10:G45),0)</f>
        <v>128</v>
      </c>
      <c r="R8" s="236"/>
      <c r="AE8" s="354" t="str">
        <f>мандатка!$G$5</f>
        <v>Первомайського р-ну</v>
      </c>
      <c r="AF8" s="354"/>
      <c r="AG8" s="354"/>
      <c r="AH8" s="354"/>
    </row>
    <row r="9" spans="1:40" ht="78.75" customHeight="1">
      <c r="A9" s="108" t="s">
        <v>1</v>
      </c>
      <c r="B9" s="108" t="s">
        <v>4</v>
      </c>
      <c r="C9" s="109" t="s">
        <v>71</v>
      </c>
      <c r="D9" s="110" t="s">
        <v>70</v>
      </c>
      <c r="E9" s="108" t="s">
        <v>2</v>
      </c>
      <c r="F9" s="108" t="s">
        <v>19</v>
      </c>
      <c r="G9" s="111" t="s">
        <v>13</v>
      </c>
      <c r="H9" s="112"/>
      <c r="I9" s="291" t="s">
        <v>295</v>
      </c>
      <c r="J9" s="289" t="s">
        <v>153</v>
      </c>
      <c r="K9" s="291" t="s">
        <v>296</v>
      </c>
      <c r="L9" s="291" t="s">
        <v>297</v>
      </c>
      <c r="M9" s="291" t="s">
        <v>298</v>
      </c>
      <c r="N9" s="291" t="s">
        <v>299</v>
      </c>
      <c r="O9" s="291" t="s">
        <v>300</v>
      </c>
      <c r="P9" s="291" t="s">
        <v>276</v>
      </c>
      <c r="Q9" s="112"/>
      <c r="R9" s="112"/>
      <c r="S9" s="112"/>
      <c r="T9" s="112"/>
      <c r="U9" s="112"/>
      <c r="V9" s="112"/>
      <c r="W9" s="113"/>
      <c r="X9" s="113"/>
      <c r="Y9" s="113"/>
      <c r="Z9" s="113"/>
      <c r="AA9" s="114" t="s">
        <v>6</v>
      </c>
      <c r="AB9" s="114" t="s">
        <v>7</v>
      </c>
      <c r="AC9" s="115" t="s">
        <v>8</v>
      </c>
      <c r="AD9" s="115" t="s">
        <v>277</v>
      </c>
      <c r="AE9" s="114" t="s">
        <v>9</v>
      </c>
      <c r="AF9" s="114" t="s">
        <v>22</v>
      </c>
      <c r="AG9" s="116" t="s">
        <v>10</v>
      </c>
      <c r="AH9" s="114" t="s">
        <v>11</v>
      </c>
      <c r="AI9" s="234">
        <f>SMALL(AE10:AE75,1)</f>
        <v>0.02774305555555556</v>
      </c>
      <c r="AK9" s="93"/>
      <c r="AL9" s="93" t="s">
        <v>22</v>
      </c>
      <c r="AM9" s="94"/>
      <c r="AN9" s="94"/>
    </row>
    <row r="10" spans="1:42" ht="12.75" customHeight="1">
      <c r="A10" s="409"/>
      <c r="B10" s="235" t="str">
        <f>VLOOKUP($AK10,мандатка!$B:$Z,3,FALSE)</f>
        <v>Романенко Олексій</v>
      </c>
      <c r="C10" s="262">
        <f>VLOOKUP($AK10,мандатка!$B:$Z,4,FALSE)</f>
        <v>1998</v>
      </c>
      <c r="D10" s="235" t="str">
        <f>VLOOKUP($AK10,мандатка!$B:$Z,5,FALSE)</f>
        <v>кмс</v>
      </c>
      <c r="E10" s="410" t="str">
        <f>VLOOKUP($AJ10,мандатка!$B:$Z,3,FALSE)</f>
        <v>Луганський ОЦДЮТК</v>
      </c>
      <c r="F10" s="385" t="str">
        <f>VLOOKUP($AJ10,мандатка!$B:$Z,7,FALSE)</f>
        <v>Луганська</v>
      </c>
      <c r="G10" s="413">
        <f>SUM(AM10:AM15)/6*4</f>
        <v>63.333333333333336</v>
      </c>
      <c r="H10" s="400"/>
      <c r="I10" s="400">
        <v>0</v>
      </c>
      <c r="J10" s="400">
        <v>0</v>
      </c>
      <c r="K10" s="400">
        <v>0</v>
      </c>
      <c r="L10" s="425">
        <v>0</v>
      </c>
      <c r="M10" s="425">
        <v>0</v>
      </c>
      <c r="N10" s="425">
        <v>9</v>
      </c>
      <c r="O10" s="425">
        <v>0</v>
      </c>
      <c r="P10" s="400">
        <v>0</v>
      </c>
      <c r="Q10" s="406"/>
      <c r="R10" s="424"/>
      <c r="S10" s="424"/>
      <c r="T10" s="424"/>
      <c r="U10" s="400"/>
      <c r="V10" s="400"/>
      <c r="W10" s="400"/>
      <c r="X10" s="400"/>
      <c r="Y10" s="400"/>
      <c r="Z10" s="400"/>
      <c r="AA10" s="400">
        <f>SUM(I10:T15)</f>
        <v>9</v>
      </c>
      <c r="AB10" s="403">
        <f>PRODUCT(AA10,AI$10)</f>
        <v>0.003125</v>
      </c>
      <c r="AC10" s="391">
        <v>0.02461805555555556</v>
      </c>
      <c r="AD10" s="391"/>
      <c r="AE10" s="416">
        <f>SUM(AB10:AD15)</f>
        <v>0.02774305555555556</v>
      </c>
      <c r="AF10" s="421">
        <f>AE10/AI$9</f>
        <v>1</v>
      </c>
      <c r="AG10" s="409">
        <v>1</v>
      </c>
      <c r="AH10" s="394" t="str">
        <f>IF($I$77&gt;=$AF10,"КМСУ",IF($I$78&gt;=$AF10,"I",IF($I$79&gt;=$AF10,"II",IF($I$80&gt;=$AF10,"III",IF($I$81&gt;=$AF10,"I юн",IF($I$82&gt;=$AF10,"II юн","III юн"))))))</f>
        <v>I</v>
      </c>
      <c r="AI10" s="419">
        <v>0.00034722222222222224</v>
      </c>
      <c r="AJ10" s="397">
        <v>130</v>
      </c>
      <c r="AK10" s="95">
        <f>VLOOKUP($AJ10,мандатка!$R:$AC,2,FALSE)</f>
        <v>131</v>
      </c>
      <c r="AL10" s="388">
        <f>AF10</f>
        <v>1</v>
      </c>
      <c r="AM10" s="96">
        <f aca="true" t="shared" si="0" ref="AM10:AM73">IF($D10="МС",100,IF($D10="КМС",30,IF($D10="I",10,IF($D10="II",3,IF($D10="III",1,IF($D10="I юн",1,IF($D10="II юн",0.3,IF($D10="III юн",0.1,0))))))))</f>
        <v>30</v>
      </c>
      <c r="AN10" s="384">
        <f>AG10</f>
        <v>1</v>
      </c>
      <c r="AO10" s="398">
        <f>AE10</f>
        <v>0.02774305555555556</v>
      </c>
      <c r="AP10" s="428">
        <f>AF10</f>
        <v>1</v>
      </c>
    </row>
    <row r="11" spans="1:42" ht="12" customHeight="1">
      <c r="A11" s="407"/>
      <c r="B11" s="235" t="str">
        <f>VLOOKUP($AK11,мандатка!$B:$Z,3,FALSE)</f>
        <v>Сухомлін Дмитро</v>
      </c>
      <c r="C11" s="262">
        <f>VLOOKUP($AK11,мандатка!$B:$Z,4,FALSE)</f>
        <v>1998</v>
      </c>
      <c r="D11" s="235" t="str">
        <f>VLOOKUP($AK11,мандатка!$B:$Z,5,FALSE)</f>
        <v>кмс</v>
      </c>
      <c r="E11" s="411"/>
      <c r="F11" s="386"/>
      <c r="G11" s="414"/>
      <c r="H11" s="401"/>
      <c r="I11" s="401"/>
      <c r="J11" s="401"/>
      <c r="K11" s="401"/>
      <c r="L11" s="425"/>
      <c r="M11" s="425"/>
      <c r="N11" s="425"/>
      <c r="O11" s="425"/>
      <c r="P11" s="401"/>
      <c r="Q11" s="407"/>
      <c r="R11" s="424"/>
      <c r="S11" s="424"/>
      <c r="T11" s="424"/>
      <c r="U11" s="401"/>
      <c r="V11" s="401"/>
      <c r="W11" s="401"/>
      <c r="X11" s="401"/>
      <c r="Y11" s="401"/>
      <c r="Z11" s="401"/>
      <c r="AA11" s="401"/>
      <c r="AB11" s="404"/>
      <c r="AC11" s="392"/>
      <c r="AD11" s="392"/>
      <c r="AE11" s="417"/>
      <c r="AF11" s="422"/>
      <c r="AG11" s="407"/>
      <c r="AH11" s="395"/>
      <c r="AI11" s="419"/>
      <c r="AJ11" s="397"/>
      <c r="AK11" s="95">
        <f>VLOOKUP($AJ10,мандатка!$R:$AC,3,FALSE)</f>
        <v>132</v>
      </c>
      <c r="AL11" s="389"/>
      <c r="AM11" s="96">
        <f t="shared" si="0"/>
        <v>30</v>
      </c>
      <c r="AN11" s="384"/>
      <c r="AO11" s="399"/>
      <c r="AP11" s="399"/>
    </row>
    <row r="12" spans="1:42" ht="12" customHeight="1">
      <c r="A12" s="407"/>
      <c r="B12" s="235" t="str">
        <f>VLOOKUP($AK12,мандатка!$B:$Z,3,FALSE)</f>
        <v>Перестов Євген</v>
      </c>
      <c r="C12" s="262">
        <f>VLOOKUP($AK12,мандатка!$B:$Z,4,FALSE)</f>
        <v>1998</v>
      </c>
      <c r="D12" s="235" t="str">
        <f>VLOOKUP($AK12,мандатка!$B:$Z,5,FALSE)</f>
        <v>II</v>
      </c>
      <c r="E12" s="411"/>
      <c r="F12" s="386"/>
      <c r="G12" s="414"/>
      <c r="H12" s="401"/>
      <c r="I12" s="401"/>
      <c r="J12" s="401"/>
      <c r="K12" s="401"/>
      <c r="L12" s="425"/>
      <c r="M12" s="425"/>
      <c r="N12" s="425"/>
      <c r="O12" s="425"/>
      <c r="P12" s="401"/>
      <c r="Q12" s="407"/>
      <c r="R12" s="424"/>
      <c r="S12" s="424"/>
      <c r="T12" s="424"/>
      <c r="U12" s="401"/>
      <c r="V12" s="401"/>
      <c r="W12" s="401"/>
      <c r="X12" s="401"/>
      <c r="Y12" s="401"/>
      <c r="Z12" s="401"/>
      <c r="AA12" s="401"/>
      <c r="AB12" s="404"/>
      <c r="AC12" s="392"/>
      <c r="AD12" s="392"/>
      <c r="AE12" s="417"/>
      <c r="AF12" s="422"/>
      <c r="AG12" s="407"/>
      <c r="AH12" s="395"/>
      <c r="AI12" s="419"/>
      <c r="AJ12" s="397"/>
      <c r="AK12" s="95">
        <f>VLOOKUP($AJ10,мандатка!$R:$AC,4,FALSE)</f>
        <v>133</v>
      </c>
      <c r="AL12" s="389"/>
      <c r="AM12" s="96">
        <f t="shared" si="0"/>
        <v>3</v>
      </c>
      <c r="AN12" s="384"/>
      <c r="AO12" s="399"/>
      <c r="AP12" s="399"/>
    </row>
    <row r="13" spans="1:42" ht="12" customHeight="1">
      <c r="A13" s="407"/>
      <c r="B13" s="235" t="str">
        <f>VLOOKUP($AK13,мандатка!$B:$Z,3,FALSE)</f>
        <v>Міроненко Володимир</v>
      </c>
      <c r="C13" s="262">
        <f>VLOOKUP($AK13,мандатка!$B:$Z,4,FALSE)</f>
        <v>1999</v>
      </c>
      <c r="D13" s="235" t="str">
        <f>VLOOKUP($AK13,мандатка!$B:$Z,5,FALSE)</f>
        <v>I юн</v>
      </c>
      <c r="E13" s="411"/>
      <c r="F13" s="386"/>
      <c r="G13" s="414"/>
      <c r="H13" s="401"/>
      <c r="I13" s="401"/>
      <c r="J13" s="401"/>
      <c r="K13" s="401"/>
      <c r="L13" s="425"/>
      <c r="M13" s="425"/>
      <c r="N13" s="425"/>
      <c r="O13" s="425"/>
      <c r="P13" s="401"/>
      <c r="Q13" s="407"/>
      <c r="R13" s="424"/>
      <c r="S13" s="424"/>
      <c r="T13" s="424"/>
      <c r="U13" s="401"/>
      <c r="V13" s="401"/>
      <c r="W13" s="401"/>
      <c r="X13" s="401"/>
      <c r="Y13" s="401"/>
      <c r="Z13" s="401"/>
      <c r="AA13" s="401"/>
      <c r="AB13" s="404"/>
      <c r="AC13" s="392"/>
      <c r="AD13" s="392"/>
      <c r="AE13" s="417"/>
      <c r="AF13" s="422"/>
      <c r="AG13" s="407"/>
      <c r="AH13" s="395"/>
      <c r="AI13" s="419"/>
      <c r="AJ13" s="397"/>
      <c r="AK13" s="95">
        <f>VLOOKUP($AJ10,мандатка!$R:$AC,5,FALSE)</f>
        <v>134</v>
      </c>
      <c r="AL13" s="389"/>
      <c r="AM13" s="96">
        <f t="shared" si="0"/>
        <v>1</v>
      </c>
      <c r="AN13" s="384"/>
      <c r="AO13" s="399"/>
      <c r="AP13" s="399"/>
    </row>
    <row r="14" spans="1:42" ht="12" customHeight="1">
      <c r="A14" s="407"/>
      <c r="B14" s="235" t="str">
        <f>VLOOKUP($AK14,мандатка!$B:$Z,3,FALSE)</f>
        <v>Сучкова Вікторія</v>
      </c>
      <c r="C14" s="262">
        <f>VLOOKUP($AK14,мандатка!$B:$Z,4,FALSE)</f>
        <v>1998</v>
      </c>
      <c r="D14" s="235" t="str">
        <f>VLOOKUP($AK14,мандатка!$B:$Z,5,FALSE)</f>
        <v>кмс</v>
      </c>
      <c r="E14" s="411"/>
      <c r="F14" s="386"/>
      <c r="G14" s="414"/>
      <c r="H14" s="401"/>
      <c r="I14" s="401"/>
      <c r="J14" s="401"/>
      <c r="K14" s="401"/>
      <c r="L14" s="425"/>
      <c r="M14" s="425"/>
      <c r="N14" s="425"/>
      <c r="O14" s="425"/>
      <c r="P14" s="401"/>
      <c r="Q14" s="407"/>
      <c r="R14" s="424"/>
      <c r="S14" s="424"/>
      <c r="T14" s="424"/>
      <c r="U14" s="401"/>
      <c r="V14" s="401"/>
      <c r="W14" s="401"/>
      <c r="X14" s="401"/>
      <c r="Y14" s="401"/>
      <c r="Z14" s="401"/>
      <c r="AA14" s="401"/>
      <c r="AB14" s="404"/>
      <c r="AC14" s="392"/>
      <c r="AD14" s="392"/>
      <c r="AE14" s="417"/>
      <c r="AF14" s="422"/>
      <c r="AG14" s="407"/>
      <c r="AH14" s="395"/>
      <c r="AI14" s="419"/>
      <c r="AJ14" s="397"/>
      <c r="AK14" s="95">
        <f>VLOOKUP($AJ10,мандатка!$R:$AC,6,FALSE)</f>
        <v>135</v>
      </c>
      <c r="AL14" s="389"/>
      <c r="AM14" s="96">
        <f t="shared" si="0"/>
        <v>30</v>
      </c>
      <c r="AN14" s="384"/>
      <c r="AO14" s="399"/>
      <c r="AP14" s="399"/>
    </row>
    <row r="15" spans="1:42" ht="12" customHeight="1">
      <c r="A15" s="408"/>
      <c r="B15" s="235" t="str">
        <f>VLOOKUP($AK15,мандатка!$B:$Z,3,FALSE)</f>
        <v>Чмут Катерина</v>
      </c>
      <c r="C15" s="262">
        <f>VLOOKUP($AK15,мандатка!$B:$Z,4,FALSE)</f>
        <v>1998</v>
      </c>
      <c r="D15" s="235" t="str">
        <f>VLOOKUP($AK15,мандатка!$B:$Z,5,FALSE)</f>
        <v>I юн</v>
      </c>
      <c r="E15" s="412"/>
      <c r="F15" s="387"/>
      <c r="G15" s="415"/>
      <c r="H15" s="402"/>
      <c r="I15" s="402"/>
      <c r="J15" s="402"/>
      <c r="K15" s="402"/>
      <c r="L15" s="425"/>
      <c r="M15" s="425"/>
      <c r="N15" s="425"/>
      <c r="O15" s="425"/>
      <c r="P15" s="402"/>
      <c r="Q15" s="408"/>
      <c r="R15" s="424"/>
      <c r="S15" s="424"/>
      <c r="T15" s="424"/>
      <c r="U15" s="402"/>
      <c r="V15" s="402"/>
      <c r="W15" s="402"/>
      <c r="X15" s="402"/>
      <c r="Y15" s="402"/>
      <c r="Z15" s="402"/>
      <c r="AA15" s="402"/>
      <c r="AB15" s="405"/>
      <c r="AC15" s="393"/>
      <c r="AD15" s="393"/>
      <c r="AE15" s="418"/>
      <c r="AF15" s="423"/>
      <c r="AG15" s="408"/>
      <c r="AH15" s="396"/>
      <c r="AI15" s="419"/>
      <c r="AJ15" s="397"/>
      <c r="AK15" s="95">
        <f>VLOOKUP($AJ10,мандатка!$R:$AC,7,FALSE)</f>
        <v>136</v>
      </c>
      <c r="AL15" s="390"/>
      <c r="AM15" s="96">
        <f t="shared" si="0"/>
        <v>1</v>
      </c>
      <c r="AN15" s="384"/>
      <c r="AO15" s="399"/>
      <c r="AP15" s="399"/>
    </row>
    <row r="16" spans="1:42" ht="12.75" customHeight="1">
      <c r="A16" s="409"/>
      <c r="B16" s="235" t="str">
        <f>VLOOKUP($AK16,мандатка!$B:$Z,3,FALSE)</f>
        <v>Сухоцький Олександр</v>
      </c>
      <c r="C16" s="262">
        <f>VLOOKUP($AK16,мандатка!$B:$Z,4,FALSE)</f>
        <v>1998</v>
      </c>
      <c r="D16" s="235" t="str">
        <f>VLOOKUP($AK16,мандатка!$B:$Z,5,FALSE)</f>
        <v>I</v>
      </c>
      <c r="E16" s="410" t="str">
        <f>VLOOKUP($AJ16,мандатка!$B:$Z,3,FALSE)</f>
        <v>Вінницька область</v>
      </c>
      <c r="F16" s="385" t="str">
        <f>VLOOKUP($AJ16,мандатка!$B:$Z,7,FALSE)</f>
        <v>Вінницька</v>
      </c>
      <c r="G16" s="413">
        <f>SUM(AM16:AM21)/6*4</f>
        <v>30.666666666666668</v>
      </c>
      <c r="H16" s="400"/>
      <c r="I16" s="425">
        <v>0</v>
      </c>
      <c r="J16" s="425">
        <v>0</v>
      </c>
      <c r="K16" s="425">
        <v>6</v>
      </c>
      <c r="L16" s="425">
        <v>3</v>
      </c>
      <c r="M16" s="425">
        <v>0</v>
      </c>
      <c r="N16" s="425">
        <v>0</v>
      </c>
      <c r="O16" s="425">
        <v>0</v>
      </c>
      <c r="P16" s="400">
        <v>0</v>
      </c>
      <c r="Q16" s="406"/>
      <c r="R16" s="424"/>
      <c r="S16" s="424"/>
      <c r="T16" s="424"/>
      <c r="U16" s="400"/>
      <c r="V16" s="400"/>
      <c r="W16" s="400"/>
      <c r="X16" s="400"/>
      <c r="Y16" s="400"/>
      <c r="Z16" s="400"/>
      <c r="AA16" s="400">
        <f>SUM(I16:T21)</f>
        <v>9</v>
      </c>
      <c r="AB16" s="403">
        <f>PRODUCT(AA16,AI$10)</f>
        <v>0.003125</v>
      </c>
      <c r="AC16" s="391">
        <v>0.025243055555555557</v>
      </c>
      <c r="AD16" s="391"/>
      <c r="AE16" s="416">
        <f>SUM(AB16:AD21)</f>
        <v>0.028368055555555556</v>
      </c>
      <c r="AF16" s="421">
        <f>AE16/AI$9</f>
        <v>1.0225281602002503</v>
      </c>
      <c r="AG16" s="409">
        <v>2</v>
      </c>
      <c r="AH16" s="394" t="str">
        <f>IF($I$78&gt;=$AF16,"I",IF($I$79&gt;=$AF16,"II",IF($I$80&gt;=$AF16,"III",IF($I$81&gt;=$AF16,"I юн",IF($I$82&gt;=$AF16,"II юн","III юн")))))</f>
        <v>I</v>
      </c>
      <c r="AI16" s="419">
        <v>0.00034722222222222224</v>
      </c>
      <c r="AJ16" s="397">
        <v>180</v>
      </c>
      <c r="AK16" s="95">
        <f>VLOOKUP($AJ16,мандатка!$R:$AC,2,FALSE)</f>
        <v>181</v>
      </c>
      <c r="AL16" s="388">
        <f>AF16</f>
        <v>1.0225281602002503</v>
      </c>
      <c r="AM16" s="96">
        <f t="shared" si="0"/>
        <v>10</v>
      </c>
      <c r="AN16" s="384">
        <f>AG16</f>
        <v>2</v>
      </c>
      <c r="AO16" s="398">
        <f>AE16</f>
        <v>0.028368055555555556</v>
      </c>
      <c r="AP16" s="428">
        <f>AF16</f>
        <v>1.0225281602002503</v>
      </c>
    </row>
    <row r="17" spans="1:42" ht="12" customHeight="1">
      <c r="A17" s="407"/>
      <c r="B17" s="235" t="str">
        <f>VLOOKUP($AK17,мандатка!$B:$Z,3,FALSE)</f>
        <v>Петрусь Дмитро</v>
      </c>
      <c r="C17" s="262">
        <f>VLOOKUP($AK17,мандатка!$B:$Z,4,FALSE)</f>
        <v>1999</v>
      </c>
      <c r="D17" s="235" t="str">
        <f>VLOOKUP($AK17,мандатка!$B:$Z,5,FALSE)</f>
        <v>I</v>
      </c>
      <c r="E17" s="411"/>
      <c r="F17" s="386"/>
      <c r="G17" s="414"/>
      <c r="H17" s="401"/>
      <c r="I17" s="425"/>
      <c r="J17" s="425"/>
      <c r="K17" s="425"/>
      <c r="L17" s="425"/>
      <c r="M17" s="425"/>
      <c r="N17" s="425"/>
      <c r="O17" s="425"/>
      <c r="P17" s="401"/>
      <c r="Q17" s="407"/>
      <c r="R17" s="424"/>
      <c r="S17" s="424"/>
      <c r="T17" s="424"/>
      <c r="U17" s="401"/>
      <c r="V17" s="401"/>
      <c r="W17" s="401"/>
      <c r="X17" s="401"/>
      <c r="Y17" s="401"/>
      <c r="Z17" s="401"/>
      <c r="AA17" s="401"/>
      <c r="AB17" s="404"/>
      <c r="AC17" s="392"/>
      <c r="AD17" s="392"/>
      <c r="AE17" s="417"/>
      <c r="AF17" s="422"/>
      <c r="AG17" s="407"/>
      <c r="AH17" s="395"/>
      <c r="AI17" s="419"/>
      <c r="AJ17" s="397"/>
      <c r="AK17" s="95">
        <f>VLOOKUP($AJ16,мандатка!$R:$AC,3,FALSE)</f>
        <v>183</v>
      </c>
      <c r="AL17" s="389"/>
      <c r="AM17" s="96">
        <f t="shared" si="0"/>
        <v>10</v>
      </c>
      <c r="AN17" s="384"/>
      <c r="AO17" s="399"/>
      <c r="AP17" s="399"/>
    </row>
    <row r="18" spans="1:42" ht="12" customHeight="1">
      <c r="A18" s="407"/>
      <c r="B18" s="235" t="str">
        <f>VLOOKUP($AK18,мандатка!$B:$Z,3,FALSE)</f>
        <v>Артеменко Римма</v>
      </c>
      <c r="C18" s="262">
        <f>VLOOKUP($AK18,мандатка!$B:$Z,4,FALSE)</f>
        <v>1998</v>
      </c>
      <c r="D18" s="235" t="str">
        <f>VLOOKUP($AK18,мандатка!$B:$Z,5,FALSE)</f>
        <v>I</v>
      </c>
      <c r="E18" s="411"/>
      <c r="F18" s="386"/>
      <c r="G18" s="414"/>
      <c r="H18" s="401"/>
      <c r="I18" s="425"/>
      <c r="J18" s="425"/>
      <c r="K18" s="425"/>
      <c r="L18" s="425"/>
      <c r="M18" s="425"/>
      <c r="N18" s="425"/>
      <c r="O18" s="425"/>
      <c r="P18" s="401"/>
      <c r="Q18" s="407"/>
      <c r="R18" s="424"/>
      <c r="S18" s="424"/>
      <c r="T18" s="424"/>
      <c r="U18" s="401"/>
      <c r="V18" s="401"/>
      <c r="W18" s="401"/>
      <c r="X18" s="401"/>
      <c r="Y18" s="401"/>
      <c r="Z18" s="401"/>
      <c r="AA18" s="401"/>
      <c r="AB18" s="404"/>
      <c r="AC18" s="392"/>
      <c r="AD18" s="392"/>
      <c r="AE18" s="417"/>
      <c r="AF18" s="422"/>
      <c r="AG18" s="407"/>
      <c r="AH18" s="395"/>
      <c r="AI18" s="419"/>
      <c r="AJ18" s="397"/>
      <c r="AK18" s="95">
        <f>VLOOKUP($AJ16,мандатка!$R:$AC,4,FALSE)</f>
        <v>186</v>
      </c>
      <c r="AL18" s="389"/>
      <c r="AM18" s="96">
        <f t="shared" si="0"/>
        <v>10</v>
      </c>
      <c r="AN18" s="384"/>
      <c r="AO18" s="399"/>
      <c r="AP18" s="399"/>
    </row>
    <row r="19" spans="1:42" ht="12" customHeight="1">
      <c r="A19" s="407"/>
      <c r="B19" s="235" t="str">
        <f>VLOOKUP($AK19,мандатка!$B:$Z,3,FALSE)</f>
        <v>Бевз Дар'я</v>
      </c>
      <c r="C19" s="262">
        <f>VLOOKUP($AK19,мандатка!$B:$Z,4,FALSE)</f>
        <v>1998</v>
      </c>
      <c r="D19" s="235" t="str">
        <f>VLOOKUP($AK19,мандатка!$B:$Z,5,FALSE)</f>
        <v>I</v>
      </c>
      <c r="E19" s="411"/>
      <c r="F19" s="386"/>
      <c r="G19" s="414"/>
      <c r="H19" s="401"/>
      <c r="I19" s="425"/>
      <c r="J19" s="425"/>
      <c r="K19" s="425"/>
      <c r="L19" s="425"/>
      <c r="M19" s="425"/>
      <c r="N19" s="425"/>
      <c r="O19" s="425"/>
      <c r="P19" s="401"/>
      <c r="Q19" s="407"/>
      <c r="R19" s="424"/>
      <c r="S19" s="424"/>
      <c r="T19" s="424"/>
      <c r="U19" s="401"/>
      <c r="V19" s="401"/>
      <c r="W19" s="401"/>
      <c r="X19" s="401"/>
      <c r="Y19" s="401"/>
      <c r="Z19" s="401"/>
      <c r="AA19" s="401"/>
      <c r="AB19" s="404"/>
      <c r="AC19" s="392"/>
      <c r="AD19" s="392"/>
      <c r="AE19" s="417"/>
      <c r="AF19" s="422"/>
      <c r="AG19" s="407"/>
      <c r="AH19" s="395"/>
      <c r="AI19" s="419"/>
      <c r="AJ19" s="397"/>
      <c r="AK19" s="95">
        <f>VLOOKUP($AJ16,мандатка!$R:$AC,5,FALSE)</f>
        <v>187</v>
      </c>
      <c r="AL19" s="389"/>
      <c r="AM19" s="96">
        <f t="shared" si="0"/>
        <v>10</v>
      </c>
      <c r="AN19" s="384"/>
      <c r="AO19" s="399"/>
      <c r="AP19" s="399"/>
    </row>
    <row r="20" spans="1:42" ht="12" customHeight="1">
      <c r="A20" s="407"/>
      <c r="B20" s="235" t="str">
        <f>VLOOKUP($AK20,мандатка!$B:$Z,3,FALSE)</f>
        <v>Ковбій Вадим</v>
      </c>
      <c r="C20" s="262">
        <f>VLOOKUP($AK20,мандатка!$B:$Z,4,FALSE)</f>
        <v>1999</v>
      </c>
      <c r="D20" s="235" t="str">
        <f>VLOOKUP($AK20,мандатка!$B:$Z,5,FALSE)</f>
        <v>II</v>
      </c>
      <c r="E20" s="411"/>
      <c r="F20" s="386"/>
      <c r="G20" s="414"/>
      <c r="H20" s="401"/>
      <c r="I20" s="425"/>
      <c r="J20" s="425"/>
      <c r="K20" s="425"/>
      <c r="L20" s="425"/>
      <c r="M20" s="425"/>
      <c r="N20" s="425"/>
      <c r="O20" s="425"/>
      <c r="P20" s="401"/>
      <c r="Q20" s="407"/>
      <c r="R20" s="424"/>
      <c r="S20" s="424"/>
      <c r="T20" s="424"/>
      <c r="U20" s="401"/>
      <c r="V20" s="401"/>
      <c r="W20" s="401"/>
      <c r="X20" s="401"/>
      <c r="Y20" s="401"/>
      <c r="Z20" s="401"/>
      <c r="AA20" s="401"/>
      <c r="AB20" s="404"/>
      <c r="AC20" s="392"/>
      <c r="AD20" s="392"/>
      <c r="AE20" s="417"/>
      <c r="AF20" s="422"/>
      <c r="AG20" s="407"/>
      <c r="AH20" s="395"/>
      <c r="AI20" s="419"/>
      <c r="AJ20" s="397"/>
      <c r="AK20" s="95">
        <f>VLOOKUP($AJ16,мандатка!$R:$AC,6,FALSE)</f>
        <v>184</v>
      </c>
      <c r="AL20" s="389"/>
      <c r="AM20" s="96">
        <f t="shared" si="0"/>
        <v>3</v>
      </c>
      <c r="AN20" s="384"/>
      <c r="AO20" s="399"/>
      <c r="AP20" s="399"/>
    </row>
    <row r="21" spans="1:42" ht="12" customHeight="1">
      <c r="A21" s="408"/>
      <c r="B21" s="235" t="str">
        <f>VLOOKUP($AK21,мандатка!$B:$Z,3,FALSE)</f>
        <v>Шатов Олександр</v>
      </c>
      <c r="C21" s="262">
        <f>VLOOKUP($AK21,мандатка!$B:$Z,4,FALSE)</f>
        <v>1998</v>
      </c>
      <c r="D21" s="235" t="str">
        <f>VLOOKUP($AK21,мандатка!$B:$Z,5,FALSE)</f>
        <v>II</v>
      </c>
      <c r="E21" s="412"/>
      <c r="F21" s="387"/>
      <c r="G21" s="415"/>
      <c r="H21" s="402"/>
      <c r="I21" s="425"/>
      <c r="J21" s="425"/>
      <c r="K21" s="425"/>
      <c r="L21" s="425"/>
      <c r="M21" s="425"/>
      <c r="N21" s="425"/>
      <c r="O21" s="425"/>
      <c r="P21" s="402"/>
      <c r="Q21" s="408"/>
      <c r="R21" s="424"/>
      <c r="S21" s="424"/>
      <c r="T21" s="424"/>
      <c r="U21" s="402"/>
      <c r="V21" s="402"/>
      <c r="W21" s="402"/>
      <c r="X21" s="402"/>
      <c r="Y21" s="402"/>
      <c r="Z21" s="402"/>
      <c r="AA21" s="402"/>
      <c r="AB21" s="405"/>
      <c r="AC21" s="393"/>
      <c r="AD21" s="393"/>
      <c r="AE21" s="418"/>
      <c r="AF21" s="423"/>
      <c r="AG21" s="408"/>
      <c r="AH21" s="396"/>
      <c r="AI21" s="419"/>
      <c r="AJ21" s="397"/>
      <c r="AK21" s="95">
        <f>VLOOKUP($AJ16,мандатка!$R:$AC,7,FALSE)</f>
        <v>185</v>
      </c>
      <c r="AL21" s="390"/>
      <c r="AM21" s="96">
        <f t="shared" si="0"/>
        <v>3</v>
      </c>
      <c r="AN21" s="384"/>
      <c r="AO21" s="399"/>
      <c r="AP21" s="399"/>
    </row>
    <row r="22" spans="1:42" ht="12.75" customHeight="1">
      <c r="A22" s="409"/>
      <c r="B22" s="235" t="str">
        <f>VLOOKUP($AK22,мандатка!$B:$Z,3,FALSE)</f>
        <v>Мусатов Андрій</v>
      </c>
      <c r="C22" s="262">
        <f>VLOOKUP($AK22,мандатка!$B:$Z,4,FALSE)</f>
        <v>1999</v>
      </c>
      <c r="D22" s="235" t="str">
        <f>VLOOKUP($AK22,мандатка!$B:$Z,5,FALSE)</f>
        <v>II</v>
      </c>
      <c r="E22" s="410" t="str">
        <f>VLOOKUP($AJ22,мандатка!$B:$Z,3,FALSE)</f>
        <v>КЗ "ЦТКТУМ" ХОР-1</v>
      </c>
      <c r="F22" s="385" t="str">
        <f>VLOOKUP($AJ22,мандатка!$B:$Z,7,FALSE)</f>
        <v>Херсонська</v>
      </c>
      <c r="G22" s="413">
        <f>SUM(AM22:AM27)/6*4</f>
        <v>8</v>
      </c>
      <c r="H22" s="400"/>
      <c r="I22" s="400">
        <v>0</v>
      </c>
      <c r="J22" s="400">
        <v>0</v>
      </c>
      <c r="K22" s="400">
        <v>0</v>
      </c>
      <c r="L22" s="400">
        <v>6</v>
      </c>
      <c r="M22" s="400">
        <v>0</v>
      </c>
      <c r="N22" s="400">
        <v>9</v>
      </c>
      <c r="O22" s="400">
        <v>10</v>
      </c>
      <c r="P22" s="400">
        <v>18</v>
      </c>
      <c r="Q22" s="406"/>
      <c r="R22" s="406"/>
      <c r="S22" s="406"/>
      <c r="T22" s="406"/>
      <c r="U22" s="400"/>
      <c r="V22" s="400"/>
      <c r="W22" s="400"/>
      <c r="X22" s="400"/>
      <c r="Y22" s="400"/>
      <c r="Z22" s="400"/>
      <c r="AA22" s="400">
        <f>SUM(I22:T27)</f>
        <v>43</v>
      </c>
      <c r="AB22" s="403">
        <f>PRODUCT(AA22,AI$10)</f>
        <v>0.014930555555555556</v>
      </c>
      <c r="AC22" s="391">
        <v>0.03490740740740741</v>
      </c>
      <c r="AD22" s="391"/>
      <c r="AE22" s="416">
        <f>SUM(AB22:AD27)</f>
        <v>0.049837962962962966</v>
      </c>
      <c r="AF22" s="421">
        <f>AE22/AI$9</f>
        <v>1.7964121818940342</v>
      </c>
      <c r="AG22" s="409">
        <v>3</v>
      </c>
      <c r="AH22" s="394" t="str">
        <f>IF($I$78&gt;=$AF22,"I",IF($I$79&gt;=$AF22,"II",IF($I$80&gt;=$AF22,"III",IF($I$81&gt;=$AF22,"I юн",IF($I$82&gt;=$AF22,"II юн","III юн")))))</f>
        <v>II юн</v>
      </c>
      <c r="AI22" s="419">
        <v>0.00034722222222222224</v>
      </c>
      <c r="AJ22" s="397">
        <v>170</v>
      </c>
      <c r="AK22" s="95">
        <f>VLOOKUP($AJ22,мандатка!$R:$AC,2,FALSE)</f>
        <v>174</v>
      </c>
      <c r="AL22" s="388">
        <f>AF22</f>
        <v>1.7964121818940342</v>
      </c>
      <c r="AM22" s="96">
        <f t="shared" si="0"/>
        <v>3</v>
      </c>
      <c r="AN22" s="384">
        <f>AG22</f>
        <v>3</v>
      </c>
      <c r="AO22" s="398">
        <f>AE22</f>
        <v>0.049837962962962966</v>
      </c>
      <c r="AP22" s="428">
        <f>AF22</f>
        <v>1.7964121818940342</v>
      </c>
    </row>
    <row r="23" spans="1:42" ht="12" customHeight="1">
      <c r="A23" s="407"/>
      <c r="B23" s="235" t="str">
        <f>VLOOKUP($AK23,мандатка!$B:$Z,3,FALSE)</f>
        <v>Глібчук Ярослав</v>
      </c>
      <c r="C23" s="262">
        <f>VLOOKUP($AK23,мандатка!$B:$Z,4,FALSE)</f>
        <v>1998</v>
      </c>
      <c r="D23" s="235" t="str">
        <f>VLOOKUP($AK23,мандатка!$B:$Z,5,FALSE)</f>
        <v>II</v>
      </c>
      <c r="E23" s="411"/>
      <c r="F23" s="386"/>
      <c r="G23" s="414"/>
      <c r="H23" s="401"/>
      <c r="I23" s="401"/>
      <c r="J23" s="401"/>
      <c r="K23" s="401"/>
      <c r="L23" s="401"/>
      <c r="M23" s="401"/>
      <c r="N23" s="401"/>
      <c r="O23" s="401"/>
      <c r="P23" s="401"/>
      <c r="Q23" s="407"/>
      <c r="R23" s="407"/>
      <c r="S23" s="407"/>
      <c r="T23" s="407"/>
      <c r="U23" s="401"/>
      <c r="V23" s="401"/>
      <c r="W23" s="401"/>
      <c r="X23" s="401"/>
      <c r="Y23" s="401"/>
      <c r="Z23" s="401"/>
      <c r="AA23" s="401"/>
      <c r="AB23" s="404"/>
      <c r="AC23" s="392"/>
      <c r="AD23" s="392"/>
      <c r="AE23" s="417"/>
      <c r="AF23" s="422"/>
      <c r="AG23" s="407"/>
      <c r="AH23" s="395"/>
      <c r="AI23" s="419"/>
      <c r="AJ23" s="397"/>
      <c r="AK23" s="95">
        <f>VLOOKUP($AJ22,мандатка!$R:$AC,3,FALSE)</f>
        <v>173</v>
      </c>
      <c r="AL23" s="389"/>
      <c r="AM23" s="96">
        <f t="shared" si="0"/>
        <v>3</v>
      </c>
      <c r="AN23" s="384"/>
      <c r="AO23" s="399"/>
      <c r="AP23" s="399"/>
    </row>
    <row r="24" spans="1:42" ht="12" customHeight="1">
      <c r="A24" s="407"/>
      <c r="B24" s="235" t="str">
        <f>VLOOKUP($AK24,мандатка!$B:$Z,3,FALSE)</f>
        <v>Глібчук Богдан</v>
      </c>
      <c r="C24" s="262">
        <f>VLOOKUP($AK24,мандатка!$B:$Z,4,FALSE)</f>
        <v>1998</v>
      </c>
      <c r="D24" s="235" t="str">
        <f>VLOOKUP($AK24,мандатка!$B:$Z,5,FALSE)</f>
        <v>II</v>
      </c>
      <c r="E24" s="411"/>
      <c r="F24" s="386"/>
      <c r="G24" s="414"/>
      <c r="H24" s="401"/>
      <c r="I24" s="401"/>
      <c r="J24" s="401"/>
      <c r="K24" s="401"/>
      <c r="L24" s="401"/>
      <c r="M24" s="401"/>
      <c r="N24" s="401"/>
      <c r="O24" s="401"/>
      <c r="P24" s="401"/>
      <c r="Q24" s="407"/>
      <c r="R24" s="407"/>
      <c r="S24" s="407"/>
      <c r="T24" s="407"/>
      <c r="U24" s="401"/>
      <c r="V24" s="401"/>
      <c r="W24" s="401"/>
      <c r="X24" s="401"/>
      <c r="Y24" s="401"/>
      <c r="Z24" s="401"/>
      <c r="AA24" s="401"/>
      <c r="AB24" s="404"/>
      <c r="AC24" s="392"/>
      <c r="AD24" s="392"/>
      <c r="AE24" s="417"/>
      <c r="AF24" s="422"/>
      <c r="AG24" s="407"/>
      <c r="AH24" s="395"/>
      <c r="AI24" s="419"/>
      <c r="AJ24" s="397"/>
      <c r="AK24" s="95">
        <f>VLOOKUP($AJ22,мандатка!$R:$AC,4,FALSE)</f>
        <v>172</v>
      </c>
      <c r="AL24" s="389"/>
      <c r="AM24" s="96">
        <f t="shared" si="0"/>
        <v>3</v>
      </c>
      <c r="AN24" s="384"/>
      <c r="AO24" s="399"/>
      <c r="AP24" s="399"/>
    </row>
    <row r="25" spans="1:42" ht="12" customHeight="1">
      <c r="A25" s="407"/>
      <c r="B25" s="235" t="str">
        <f>VLOOKUP($AK25,мандатка!$B:$Z,3,FALSE)</f>
        <v>Вишемирський Костянтин</v>
      </c>
      <c r="C25" s="262">
        <f>VLOOKUP($AK25,мандатка!$B:$Z,4,FALSE)</f>
        <v>1998</v>
      </c>
      <c r="D25" s="235" t="str">
        <f>VLOOKUP($AK25,мандатка!$B:$Z,5,FALSE)</f>
        <v>III</v>
      </c>
      <c r="E25" s="411"/>
      <c r="F25" s="386"/>
      <c r="G25" s="414"/>
      <c r="H25" s="401"/>
      <c r="I25" s="401"/>
      <c r="J25" s="401"/>
      <c r="K25" s="401"/>
      <c r="L25" s="401"/>
      <c r="M25" s="401"/>
      <c r="N25" s="401"/>
      <c r="O25" s="401"/>
      <c r="P25" s="401"/>
      <c r="Q25" s="407"/>
      <c r="R25" s="407"/>
      <c r="S25" s="407"/>
      <c r="T25" s="407"/>
      <c r="U25" s="401"/>
      <c r="V25" s="401"/>
      <c r="W25" s="401"/>
      <c r="X25" s="401"/>
      <c r="Y25" s="401"/>
      <c r="Z25" s="401"/>
      <c r="AA25" s="401"/>
      <c r="AB25" s="404"/>
      <c r="AC25" s="392"/>
      <c r="AD25" s="392"/>
      <c r="AE25" s="417"/>
      <c r="AF25" s="422"/>
      <c r="AG25" s="407"/>
      <c r="AH25" s="395"/>
      <c r="AI25" s="419"/>
      <c r="AJ25" s="397"/>
      <c r="AK25" s="95">
        <f>VLOOKUP($AJ22,мандатка!$R:$AC,5,FALSE)</f>
        <v>171</v>
      </c>
      <c r="AL25" s="389"/>
      <c r="AM25" s="96">
        <f t="shared" si="0"/>
        <v>1</v>
      </c>
      <c r="AN25" s="384"/>
      <c r="AO25" s="399"/>
      <c r="AP25" s="399"/>
    </row>
    <row r="26" spans="1:42" ht="12" customHeight="1">
      <c r="A26" s="407"/>
      <c r="B26" s="235" t="str">
        <f>VLOOKUP($AK26,мандатка!$B:$Z,3,FALSE)</f>
        <v>Маленкова Валерія</v>
      </c>
      <c r="C26" s="262">
        <f>VLOOKUP($AK26,мандатка!$B:$Z,4,FALSE)</f>
        <v>1999</v>
      </c>
      <c r="D26" s="235" t="str">
        <f>VLOOKUP($AK26,мандатка!$B:$Z,5,FALSE)</f>
        <v>III</v>
      </c>
      <c r="E26" s="411"/>
      <c r="F26" s="386"/>
      <c r="G26" s="414"/>
      <c r="H26" s="401"/>
      <c r="I26" s="401"/>
      <c r="J26" s="401"/>
      <c r="K26" s="401"/>
      <c r="L26" s="401"/>
      <c r="M26" s="401"/>
      <c r="N26" s="401"/>
      <c r="O26" s="401"/>
      <c r="P26" s="401"/>
      <c r="Q26" s="407"/>
      <c r="R26" s="407"/>
      <c r="S26" s="407"/>
      <c r="T26" s="407"/>
      <c r="U26" s="401"/>
      <c r="V26" s="401"/>
      <c r="W26" s="401"/>
      <c r="X26" s="401"/>
      <c r="Y26" s="401"/>
      <c r="Z26" s="401"/>
      <c r="AA26" s="401"/>
      <c r="AB26" s="404"/>
      <c r="AC26" s="392"/>
      <c r="AD26" s="392"/>
      <c r="AE26" s="417"/>
      <c r="AF26" s="422"/>
      <c r="AG26" s="407"/>
      <c r="AH26" s="395"/>
      <c r="AI26" s="419"/>
      <c r="AJ26" s="397"/>
      <c r="AK26" s="95">
        <f>VLOOKUP($AJ22,мандатка!$R:$AC,6,FALSE)</f>
        <v>177</v>
      </c>
      <c r="AL26" s="389"/>
      <c r="AM26" s="96">
        <f t="shared" si="0"/>
        <v>1</v>
      </c>
      <c r="AN26" s="384"/>
      <c r="AO26" s="399"/>
      <c r="AP26" s="399"/>
    </row>
    <row r="27" spans="1:42" ht="12" customHeight="1">
      <c r="A27" s="408"/>
      <c r="B27" s="235" t="str">
        <f>VLOOKUP($AK27,мандатка!$B:$Z,3,FALSE)</f>
        <v>Мустафіна Рената</v>
      </c>
      <c r="C27" s="262">
        <f>VLOOKUP($AK27,мандатка!$B:$Z,4,FALSE)</f>
        <v>1998</v>
      </c>
      <c r="D27" s="235" t="str">
        <f>VLOOKUP($AK27,мандатка!$B:$Z,5,FALSE)</f>
        <v>III</v>
      </c>
      <c r="E27" s="412"/>
      <c r="F27" s="387"/>
      <c r="G27" s="415"/>
      <c r="H27" s="402"/>
      <c r="I27" s="402"/>
      <c r="J27" s="402"/>
      <c r="K27" s="402"/>
      <c r="L27" s="402"/>
      <c r="M27" s="402"/>
      <c r="N27" s="402"/>
      <c r="O27" s="402"/>
      <c r="P27" s="402"/>
      <c r="Q27" s="408"/>
      <c r="R27" s="408"/>
      <c r="S27" s="408"/>
      <c r="T27" s="408"/>
      <c r="U27" s="402"/>
      <c r="V27" s="402"/>
      <c r="W27" s="402"/>
      <c r="X27" s="402"/>
      <c r="Y27" s="402"/>
      <c r="Z27" s="402"/>
      <c r="AA27" s="402"/>
      <c r="AB27" s="405"/>
      <c r="AC27" s="393"/>
      <c r="AD27" s="393"/>
      <c r="AE27" s="418"/>
      <c r="AF27" s="423"/>
      <c r="AG27" s="408"/>
      <c r="AH27" s="396"/>
      <c r="AI27" s="419"/>
      <c r="AJ27" s="397"/>
      <c r="AK27" s="95">
        <f>VLOOKUP($AJ22,мандатка!$R:$AC,7,FALSE)</f>
        <v>178</v>
      </c>
      <c r="AL27" s="390"/>
      <c r="AM27" s="96">
        <f t="shared" si="0"/>
        <v>1</v>
      </c>
      <c r="AN27" s="384"/>
      <c r="AO27" s="399"/>
      <c r="AP27" s="399"/>
    </row>
    <row r="28" spans="1:42" ht="12.75" customHeight="1">
      <c r="A28" s="409"/>
      <c r="B28" s="235" t="str">
        <f>VLOOKUP($AK28,мандатка!$B:$Z,3,FALSE)</f>
        <v>Терновий Єгор</v>
      </c>
      <c r="C28" s="262">
        <f>VLOOKUP($AK28,мандатка!$B:$Z,4,FALSE)</f>
        <v>2000</v>
      </c>
      <c r="D28" s="235" t="str">
        <f>VLOOKUP($AK28,мандатка!$B:$Z,5,FALSE)</f>
        <v>I юн</v>
      </c>
      <c r="E28" s="410" t="str">
        <f>VLOOKUP($AJ28,мандатка!$B:$Z,3,FALSE)</f>
        <v>ДАІ Побузький ЦДЮТ</v>
      </c>
      <c r="F28" s="385" t="str">
        <f>VLOOKUP($AJ28,мандатка!$B:$Z,7,FALSE)</f>
        <v>Кіровоградська</v>
      </c>
      <c r="G28" s="413">
        <f>SUM(AM28:AM33)/6*4</f>
        <v>8</v>
      </c>
      <c r="H28" s="400"/>
      <c r="I28" s="400">
        <v>9</v>
      </c>
      <c r="J28" s="400">
        <v>6</v>
      </c>
      <c r="K28" s="400">
        <v>14</v>
      </c>
      <c r="L28" s="400">
        <v>3</v>
      </c>
      <c r="M28" s="400">
        <v>0</v>
      </c>
      <c r="N28" s="400">
        <v>6</v>
      </c>
      <c r="O28" s="400">
        <v>27</v>
      </c>
      <c r="P28" s="400">
        <v>0</v>
      </c>
      <c r="Q28" s="406"/>
      <c r="R28" s="406"/>
      <c r="S28" s="406"/>
      <c r="T28" s="406"/>
      <c r="U28" s="400"/>
      <c r="V28" s="400"/>
      <c r="W28" s="400"/>
      <c r="X28" s="400"/>
      <c r="Y28" s="400"/>
      <c r="Z28" s="400"/>
      <c r="AA28" s="400">
        <f>SUM(I28:T33)</f>
        <v>65</v>
      </c>
      <c r="AB28" s="403">
        <f>PRODUCT(AA28,AI$10)</f>
        <v>0.022569444444444444</v>
      </c>
      <c r="AC28" s="391">
        <v>0.035925925925925924</v>
      </c>
      <c r="AD28" s="391"/>
      <c r="AE28" s="416">
        <f>SUM(AB28:AD33)</f>
        <v>0.058495370370370364</v>
      </c>
      <c r="AF28" s="421">
        <f>AE28/AI$9</f>
        <v>2.108468919482686</v>
      </c>
      <c r="AG28" s="409">
        <v>4</v>
      </c>
      <c r="AH28" s="394" t="str">
        <f>IF($I$78&gt;=$AF28,"I",IF($I$79&gt;=$AF28,"II",IF($I$80&gt;=$AF28,"III",IF($I$81&gt;=$AF28,"I юн",IF($I$82&gt;=$AF28,"II юн","III юн")))))</f>
        <v>III юн</v>
      </c>
      <c r="AI28" s="419">
        <v>0.00034722222222222224</v>
      </c>
      <c r="AJ28" s="397">
        <v>190</v>
      </c>
      <c r="AK28" s="95">
        <f>VLOOKUP($AJ28,мандатка!$R:$AC,2,FALSE)</f>
        <v>191</v>
      </c>
      <c r="AL28" s="388">
        <f>AF28</f>
        <v>2.108468919482686</v>
      </c>
      <c r="AM28" s="96">
        <f t="shared" si="0"/>
        <v>1</v>
      </c>
      <c r="AN28" s="384">
        <f>AG28</f>
        <v>4</v>
      </c>
      <c r="AO28" s="398">
        <f>AE28</f>
        <v>0.058495370370370364</v>
      </c>
      <c r="AP28" s="428">
        <f>AF28</f>
        <v>2.108468919482686</v>
      </c>
    </row>
    <row r="29" spans="1:42" ht="12" customHeight="1">
      <c r="A29" s="407"/>
      <c r="B29" s="235" t="str">
        <f>VLOOKUP($AK29,мандатка!$B:$Z,3,FALSE)</f>
        <v>Латашов Дмитро</v>
      </c>
      <c r="C29" s="262">
        <f>VLOOKUP($AK29,мандатка!$B:$Z,4,FALSE)</f>
        <v>1998</v>
      </c>
      <c r="D29" s="235" t="str">
        <f>VLOOKUP($AK29,мандатка!$B:$Z,5,FALSE)</f>
        <v>II</v>
      </c>
      <c r="E29" s="411"/>
      <c r="F29" s="386"/>
      <c r="G29" s="414"/>
      <c r="H29" s="401"/>
      <c r="I29" s="401"/>
      <c r="J29" s="401"/>
      <c r="K29" s="401"/>
      <c r="L29" s="401"/>
      <c r="M29" s="401"/>
      <c r="N29" s="401"/>
      <c r="O29" s="401"/>
      <c r="P29" s="401"/>
      <c r="Q29" s="407"/>
      <c r="R29" s="407"/>
      <c r="S29" s="407"/>
      <c r="T29" s="407"/>
      <c r="U29" s="401"/>
      <c r="V29" s="401"/>
      <c r="W29" s="401"/>
      <c r="X29" s="401"/>
      <c r="Y29" s="401"/>
      <c r="Z29" s="401"/>
      <c r="AA29" s="401"/>
      <c r="AB29" s="404"/>
      <c r="AC29" s="392"/>
      <c r="AD29" s="392"/>
      <c r="AE29" s="417"/>
      <c r="AF29" s="422"/>
      <c r="AG29" s="407"/>
      <c r="AH29" s="395"/>
      <c r="AI29" s="419"/>
      <c r="AJ29" s="397"/>
      <c r="AK29" s="95">
        <f>VLOOKUP($AJ28,мандатка!$R:$AC,3,FALSE)</f>
        <v>192</v>
      </c>
      <c r="AL29" s="389"/>
      <c r="AM29" s="96">
        <f t="shared" si="0"/>
        <v>3</v>
      </c>
      <c r="AN29" s="384"/>
      <c r="AO29" s="399"/>
      <c r="AP29" s="399"/>
    </row>
    <row r="30" spans="1:42" ht="12" customHeight="1">
      <c r="A30" s="407"/>
      <c r="B30" s="235" t="str">
        <f>VLOOKUP($AK30,мандатка!$B:$Z,3,FALSE)</f>
        <v>Массай Олександр</v>
      </c>
      <c r="C30" s="262">
        <f>VLOOKUP($AK30,мандатка!$B:$Z,4,FALSE)</f>
        <v>1998</v>
      </c>
      <c r="D30" s="235" t="str">
        <f>VLOOKUP($AK30,мандатка!$B:$Z,5,FALSE)</f>
        <v>II</v>
      </c>
      <c r="E30" s="411"/>
      <c r="F30" s="386"/>
      <c r="G30" s="414"/>
      <c r="H30" s="401"/>
      <c r="I30" s="401"/>
      <c r="J30" s="401"/>
      <c r="K30" s="401"/>
      <c r="L30" s="401"/>
      <c r="M30" s="401"/>
      <c r="N30" s="401"/>
      <c r="O30" s="401"/>
      <c r="P30" s="401"/>
      <c r="Q30" s="407"/>
      <c r="R30" s="407"/>
      <c r="S30" s="407"/>
      <c r="T30" s="407"/>
      <c r="U30" s="401"/>
      <c r="V30" s="401"/>
      <c r="W30" s="401"/>
      <c r="X30" s="401"/>
      <c r="Y30" s="401"/>
      <c r="Z30" s="401"/>
      <c r="AA30" s="401"/>
      <c r="AB30" s="404"/>
      <c r="AC30" s="392"/>
      <c r="AD30" s="392"/>
      <c r="AE30" s="417"/>
      <c r="AF30" s="422"/>
      <c r="AG30" s="407"/>
      <c r="AH30" s="395"/>
      <c r="AI30" s="419"/>
      <c r="AJ30" s="397"/>
      <c r="AK30" s="95">
        <f>VLOOKUP($AJ28,мандатка!$R:$AC,4,FALSE)</f>
        <v>193</v>
      </c>
      <c r="AL30" s="389"/>
      <c r="AM30" s="96">
        <f t="shared" si="0"/>
        <v>3</v>
      </c>
      <c r="AN30" s="384"/>
      <c r="AO30" s="399"/>
      <c r="AP30" s="399"/>
    </row>
    <row r="31" spans="1:42" ht="12" customHeight="1">
      <c r="A31" s="407"/>
      <c r="B31" s="235" t="str">
        <f>VLOOKUP($AK31,мандатка!$B:$Z,3,FALSE)</f>
        <v>Левченко Євген</v>
      </c>
      <c r="C31" s="262">
        <f>VLOOKUP($AK31,мандатка!$B:$Z,4,FALSE)</f>
        <v>1998</v>
      </c>
      <c r="D31" s="235" t="str">
        <f>VLOOKUP($AK31,мандатка!$B:$Z,5,FALSE)</f>
        <v>III</v>
      </c>
      <c r="E31" s="411"/>
      <c r="F31" s="386"/>
      <c r="G31" s="414"/>
      <c r="H31" s="401"/>
      <c r="I31" s="401"/>
      <c r="J31" s="401"/>
      <c r="K31" s="401"/>
      <c r="L31" s="401"/>
      <c r="M31" s="401"/>
      <c r="N31" s="401"/>
      <c r="O31" s="401"/>
      <c r="P31" s="401"/>
      <c r="Q31" s="407"/>
      <c r="R31" s="407"/>
      <c r="S31" s="407"/>
      <c r="T31" s="407"/>
      <c r="U31" s="401"/>
      <c r="V31" s="401"/>
      <c r="W31" s="401"/>
      <c r="X31" s="401"/>
      <c r="Y31" s="401"/>
      <c r="Z31" s="401"/>
      <c r="AA31" s="401"/>
      <c r="AB31" s="404"/>
      <c r="AC31" s="392"/>
      <c r="AD31" s="392"/>
      <c r="AE31" s="417"/>
      <c r="AF31" s="422"/>
      <c r="AG31" s="407"/>
      <c r="AH31" s="395"/>
      <c r="AI31" s="419"/>
      <c r="AJ31" s="397"/>
      <c r="AK31" s="95">
        <f>VLOOKUP($AJ28,мандатка!$R:$AC,5,FALSE)</f>
        <v>194</v>
      </c>
      <c r="AL31" s="389"/>
      <c r="AM31" s="96">
        <f t="shared" si="0"/>
        <v>1</v>
      </c>
      <c r="AN31" s="384"/>
      <c r="AO31" s="399"/>
      <c r="AP31" s="399"/>
    </row>
    <row r="32" spans="1:42" ht="12" customHeight="1">
      <c r="A32" s="407"/>
      <c r="B32" s="235" t="str">
        <f>VLOOKUP($AK32,мандатка!$B:$Z,3,FALSE)</f>
        <v>Турпак Анна</v>
      </c>
      <c r="C32" s="262">
        <f>VLOOKUP($AK32,мандатка!$B:$Z,4,FALSE)</f>
        <v>1998</v>
      </c>
      <c r="D32" s="235" t="str">
        <f>VLOOKUP($AK32,мандатка!$B:$Z,5,FALSE)</f>
        <v>II</v>
      </c>
      <c r="E32" s="411"/>
      <c r="F32" s="386"/>
      <c r="G32" s="414"/>
      <c r="H32" s="401"/>
      <c r="I32" s="401"/>
      <c r="J32" s="401"/>
      <c r="K32" s="401"/>
      <c r="L32" s="401"/>
      <c r="M32" s="401"/>
      <c r="N32" s="401"/>
      <c r="O32" s="401"/>
      <c r="P32" s="401"/>
      <c r="Q32" s="407"/>
      <c r="R32" s="407"/>
      <c r="S32" s="407"/>
      <c r="T32" s="407"/>
      <c r="U32" s="401"/>
      <c r="V32" s="401"/>
      <c r="W32" s="401"/>
      <c r="X32" s="401"/>
      <c r="Y32" s="401"/>
      <c r="Z32" s="401"/>
      <c r="AA32" s="401"/>
      <c r="AB32" s="404"/>
      <c r="AC32" s="392"/>
      <c r="AD32" s="392"/>
      <c r="AE32" s="417"/>
      <c r="AF32" s="422"/>
      <c r="AG32" s="407"/>
      <c r="AH32" s="395"/>
      <c r="AI32" s="419"/>
      <c r="AJ32" s="397"/>
      <c r="AK32" s="95">
        <f>VLOOKUP($AJ28,мандатка!$R:$AC,6,FALSE)</f>
        <v>196</v>
      </c>
      <c r="AL32" s="389"/>
      <c r="AM32" s="96">
        <f t="shared" si="0"/>
        <v>3</v>
      </c>
      <c r="AN32" s="384"/>
      <c r="AO32" s="399"/>
      <c r="AP32" s="399"/>
    </row>
    <row r="33" spans="1:42" ht="12" customHeight="1">
      <c r="A33" s="408"/>
      <c r="B33" s="235" t="str">
        <f>VLOOKUP($AK33,мандатка!$B:$Z,3,FALSE)</f>
        <v>Христич Анна</v>
      </c>
      <c r="C33" s="262">
        <f>VLOOKUP($AK33,мандатка!$B:$Z,4,FALSE)</f>
        <v>2001</v>
      </c>
      <c r="D33" s="235" t="str">
        <f>VLOOKUP($AK33,мандатка!$B:$Z,5,FALSE)</f>
        <v>I юн</v>
      </c>
      <c r="E33" s="412"/>
      <c r="F33" s="387"/>
      <c r="G33" s="415"/>
      <c r="H33" s="402"/>
      <c r="I33" s="402"/>
      <c r="J33" s="402"/>
      <c r="K33" s="402"/>
      <c r="L33" s="402"/>
      <c r="M33" s="402"/>
      <c r="N33" s="402"/>
      <c r="O33" s="402"/>
      <c r="P33" s="402"/>
      <c r="Q33" s="408"/>
      <c r="R33" s="408"/>
      <c r="S33" s="408"/>
      <c r="T33" s="408"/>
      <c r="U33" s="402"/>
      <c r="V33" s="402"/>
      <c r="W33" s="402"/>
      <c r="X33" s="402"/>
      <c r="Y33" s="402"/>
      <c r="Z33" s="402"/>
      <c r="AA33" s="402"/>
      <c r="AB33" s="405"/>
      <c r="AC33" s="393"/>
      <c r="AD33" s="393"/>
      <c r="AE33" s="418"/>
      <c r="AF33" s="423"/>
      <c r="AG33" s="408"/>
      <c r="AH33" s="396"/>
      <c r="AI33" s="419"/>
      <c r="AJ33" s="397"/>
      <c r="AK33" s="95">
        <f>VLOOKUP($AJ28,мандатка!$R:$AC,7,FALSE)</f>
        <v>197</v>
      </c>
      <c r="AL33" s="390"/>
      <c r="AM33" s="96">
        <f t="shared" si="0"/>
        <v>1</v>
      </c>
      <c r="AN33" s="384"/>
      <c r="AO33" s="399"/>
      <c r="AP33" s="399"/>
    </row>
    <row r="34" spans="1:42" ht="12.75" customHeight="1">
      <c r="A34" s="409"/>
      <c r="B34" s="235" t="str">
        <f>VLOOKUP($AK34,мандатка!$B:$Z,3,FALSE)</f>
        <v>Волинец Валерій</v>
      </c>
      <c r="C34" s="262">
        <f>VLOOKUP($AK34,мандатка!$B:$Z,4,FALSE)</f>
        <v>1999</v>
      </c>
      <c r="D34" s="235" t="str">
        <f>VLOOKUP($AK34,мандатка!$B:$Z,5,FALSE)</f>
        <v>II</v>
      </c>
      <c r="E34" s="410" t="str">
        <f>VLOOKUP($AJ34,мандатка!$B:$Z,3,FALSE)</f>
        <v>МОЦТКЕ УМ</v>
      </c>
      <c r="F34" s="385" t="str">
        <f>VLOOKUP($AJ34,мандатка!$B:$Z,7,FALSE)</f>
        <v>Миколаївська</v>
      </c>
      <c r="G34" s="413">
        <f>SUM(AM34:AM39)/6*4</f>
        <v>5.599999999999999</v>
      </c>
      <c r="H34" s="400"/>
      <c r="I34" s="400">
        <v>0</v>
      </c>
      <c r="J34" s="400">
        <v>3</v>
      </c>
      <c r="K34" s="400">
        <v>10</v>
      </c>
      <c r="L34" s="400">
        <v>9</v>
      </c>
      <c r="M34" s="400">
        <v>0</v>
      </c>
      <c r="N34" s="400">
        <v>39</v>
      </c>
      <c r="O34" s="400">
        <v>56</v>
      </c>
      <c r="P34" s="400">
        <v>0</v>
      </c>
      <c r="Q34" s="406"/>
      <c r="R34" s="406"/>
      <c r="S34" s="406"/>
      <c r="T34" s="406"/>
      <c r="U34" s="400"/>
      <c r="V34" s="400"/>
      <c r="W34" s="400"/>
      <c r="X34" s="400"/>
      <c r="Y34" s="400"/>
      <c r="Z34" s="400"/>
      <c r="AA34" s="400">
        <f>SUM(I34:T39)</f>
        <v>117</v>
      </c>
      <c r="AB34" s="403">
        <f>PRODUCT(AA34,AI$10)</f>
        <v>0.040625</v>
      </c>
      <c r="AC34" s="391">
        <v>0.04369212962962963</v>
      </c>
      <c r="AD34" s="391"/>
      <c r="AE34" s="416">
        <f>SUM(AB34:AD39)</f>
        <v>0.08431712962962963</v>
      </c>
      <c r="AF34" s="421">
        <f>AE34/AI$9</f>
        <v>3.0392156862745097</v>
      </c>
      <c r="AG34" s="409">
        <v>5</v>
      </c>
      <c r="AH34" s="394" t="str">
        <f>IF($I$78&gt;=$AF34,"I",IF($I$79&gt;=$AF34,"II",IF($I$80&gt;=$AF34,"III",IF($I$81&gt;=$AF34,"I юн",IF($I$82&gt;=$AF34,"II юн","III юн")))))</f>
        <v>III юн</v>
      </c>
      <c r="AI34" s="419">
        <v>0.00034722222222222224</v>
      </c>
      <c r="AJ34" s="397">
        <v>110</v>
      </c>
      <c r="AK34" s="95">
        <f>VLOOKUP($AJ34,мандатка!$R:$AC,2,FALSE)</f>
        <v>111</v>
      </c>
      <c r="AL34" s="388">
        <f>AF34</f>
        <v>3.0392156862745097</v>
      </c>
      <c r="AM34" s="96">
        <f t="shared" si="0"/>
        <v>3</v>
      </c>
      <c r="AN34" s="384">
        <f>AG34</f>
        <v>5</v>
      </c>
      <c r="AO34" s="398">
        <f>AE34</f>
        <v>0.08431712962962963</v>
      </c>
      <c r="AP34" s="428">
        <f>AF34</f>
        <v>3.0392156862745097</v>
      </c>
    </row>
    <row r="35" spans="1:42" ht="12" customHeight="1">
      <c r="A35" s="407"/>
      <c r="B35" s="235" t="str">
        <f>VLOOKUP($AK35,мандатка!$B:$Z,3,FALSE)</f>
        <v>Скляренко Максим</v>
      </c>
      <c r="C35" s="262">
        <f>VLOOKUP($AK35,мандатка!$B:$Z,4,FALSE)</f>
        <v>1999</v>
      </c>
      <c r="D35" s="235" t="str">
        <f>VLOOKUP($AK35,мандатка!$B:$Z,5,FALSE)</f>
        <v>II юн</v>
      </c>
      <c r="E35" s="411"/>
      <c r="F35" s="386"/>
      <c r="G35" s="414"/>
      <c r="H35" s="401"/>
      <c r="I35" s="401"/>
      <c r="J35" s="401"/>
      <c r="K35" s="401"/>
      <c r="L35" s="401"/>
      <c r="M35" s="401"/>
      <c r="N35" s="401"/>
      <c r="O35" s="401"/>
      <c r="P35" s="401"/>
      <c r="Q35" s="407"/>
      <c r="R35" s="407"/>
      <c r="S35" s="407"/>
      <c r="T35" s="407"/>
      <c r="U35" s="401"/>
      <c r="V35" s="401"/>
      <c r="W35" s="401"/>
      <c r="X35" s="401"/>
      <c r="Y35" s="401"/>
      <c r="Z35" s="401"/>
      <c r="AA35" s="401"/>
      <c r="AB35" s="404"/>
      <c r="AC35" s="392"/>
      <c r="AD35" s="392"/>
      <c r="AE35" s="417"/>
      <c r="AF35" s="422"/>
      <c r="AG35" s="407"/>
      <c r="AH35" s="395"/>
      <c r="AI35" s="419"/>
      <c r="AJ35" s="397"/>
      <c r="AK35" s="95">
        <f>VLOOKUP($AJ34,мандатка!$R:$AC,3,FALSE)</f>
        <v>112</v>
      </c>
      <c r="AL35" s="389"/>
      <c r="AM35" s="96">
        <f t="shared" si="0"/>
        <v>0.3</v>
      </c>
      <c r="AN35" s="384"/>
      <c r="AO35" s="399"/>
      <c r="AP35" s="399"/>
    </row>
    <row r="36" spans="1:42" ht="12" customHeight="1">
      <c r="A36" s="407"/>
      <c r="B36" s="235" t="str">
        <f>VLOOKUP($AK36,мандатка!$B:$Z,3,FALSE)</f>
        <v>Коваленко Віталій</v>
      </c>
      <c r="C36" s="262">
        <f>VLOOKUP($AK36,мандатка!$B:$Z,4,FALSE)</f>
        <v>1999</v>
      </c>
      <c r="D36" s="235" t="str">
        <f>VLOOKUP($AK36,мандатка!$B:$Z,5,FALSE)</f>
        <v>I юн</v>
      </c>
      <c r="E36" s="411"/>
      <c r="F36" s="386"/>
      <c r="G36" s="414"/>
      <c r="H36" s="401"/>
      <c r="I36" s="401"/>
      <c r="J36" s="401"/>
      <c r="K36" s="401"/>
      <c r="L36" s="401"/>
      <c r="M36" s="401"/>
      <c r="N36" s="401"/>
      <c r="O36" s="401"/>
      <c r="P36" s="401"/>
      <c r="Q36" s="407"/>
      <c r="R36" s="407"/>
      <c r="S36" s="407"/>
      <c r="T36" s="407"/>
      <c r="U36" s="401"/>
      <c r="V36" s="401"/>
      <c r="W36" s="401"/>
      <c r="X36" s="401"/>
      <c r="Y36" s="401"/>
      <c r="Z36" s="401"/>
      <c r="AA36" s="401"/>
      <c r="AB36" s="404"/>
      <c r="AC36" s="392"/>
      <c r="AD36" s="392"/>
      <c r="AE36" s="417"/>
      <c r="AF36" s="422"/>
      <c r="AG36" s="407"/>
      <c r="AH36" s="395"/>
      <c r="AI36" s="419"/>
      <c r="AJ36" s="397"/>
      <c r="AK36" s="95">
        <f>VLOOKUP($AJ34,мандатка!$R:$AC,4,FALSE)</f>
        <v>113</v>
      </c>
      <c r="AL36" s="389"/>
      <c r="AM36" s="96">
        <f t="shared" si="0"/>
        <v>1</v>
      </c>
      <c r="AN36" s="384"/>
      <c r="AO36" s="399"/>
      <c r="AP36" s="399"/>
    </row>
    <row r="37" spans="1:42" ht="12" customHeight="1">
      <c r="A37" s="407"/>
      <c r="B37" s="235" t="str">
        <f>VLOOKUP($AK37,мандатка!$B:$Z,3,FALSE)</f>
        <v>Шепель Олег</v>
      </c>
      <c r="C37" s="262">
        <f>VLOOKUP($AK37,мандатка!$B:$Z,4,FALSE)</f>
        <v>1999</v>
      </c>
      <c r="D37" s="235" t="str">
        <f>VLOOKUP($AK37,мандатка!$B:$Z,5,FALSE)</f>
        <v>III юн</v>
      </c>
      <c r="E37" s="411"/>
      <c r="F37" s="386"/>
      <c r="G37" s="414"/>
      <c r="H37" s="401"/>
      <c r="I37" s="401"/>
      <c r="J37" s="401"/>
      <c r="K37" s="401"/>
      <c r="L37" s="401"/>
      <c r="M37" s="401"/>
      <c r="N37" s="401"/>
      <c r="O37" s="401"/>
      <c r="P37" s="401"/>
      <c r="Q37" s="407"/>
      <c r="R37" s="407"/>
      <c r="S37" s="407"/>
      <c r="T37" s="407"/>
      <c r="U37" s="401"/>
      <c r="V37" s="401"/>
      <c r="W37" s="401"/>
      <c r="X37" s="401"/>
      <c r="Y37" s="401"/>
      <c r="Z37" s="401"/>
      <c r="AA37" s="401"/>
      <c r="AB37" s="404"/>
      <c r="AC37" s="392"/>
      <c r="AD37" s="392"/>
      <c r="AE37" s="417"/>
      <c r="AF37" s="422"/>
      <c r="AG37" s="407"/>
      <c r="AH37" s="395"/>
      <c r="AI37" s="419"/>
      <c r="AJ37" s="397"/>
      <c r="AK37" s="95">
        <f>VLOOKUP($AJ34,мандатка!$R:$AC,5,FALSE)</f>
        <v>114</v>
      </c>
      <c r="AL37" s="389"/>
      <c r="AM37" s="96">
        <f t="shared" si="0"/>
        <v>0.1</v>
      </c>
      <c r="AN37" s="384"/>
      <c r="AO37" s="399"/>
      <c r="AP37" s="399"/>
    </row>
    <row r="38" spans="1:42" ht="12" customHeight="1">
      <c r="A38" s="407"/>
      <c r="B38" s="235" t="str">
        <f>VLOOKUP($AK38,мандатка!$B:$Z,3,FALSE)</f>
        <v>Дубіненко Анжеліка</v>
      </c>
      <c r="C38" s="262">
        <f>VLOOKUP($AK38,мандатка!$B:$Z,4,FALSE)</f>
        <v>1998</v>
      </c>
      <c r="D38" s="235" t="str">
        <f>VLOOKUP($AK38,мандатка!$B:$Z,5,FALSE)</f>
        <v>II</v>
      </c>
      <c r="E38" s="411"/>
      <c r="F38" s="386"/>
      <c r="G38" s="414"/>
      <c r="H38" s="401"/>
      <c r="I38" s="401"/>
      <c r="J38" s="401"/>
      <c r="K38" s="401"/>
      <c r="L38" s="401"/>
      <c r="M38" s="401"/>
      <c r="N38" s="401"/>
      <c r="O38" s="401"/>
      <c r="P38" s="401"/>
      <c r="Q38" s="407"/>
      <c r="R38" s="407"/>
      <c r="S38" s="407"/>
      <c r="T38" s="407"/>
      <c r="U38" s="401"/>
      <c r="V38" s="401"/>
      <c r="W38" s="401"/>
      <c r="X38" s="401"/>
      <c r="Y38" s="401"/>
      <c r="Z38" s="401"/>
      <c r="AA38" s="401"/>
      <c r="AB38" s="404"/>
      <c r="AC38" s="392"/>
      <c r="AD38" s="392"/>
      <c r="AE38" s="417"/>
      <c r="AF38" s="422"/>
      <c r="AG38" s="407"/>
      <c r="AH38" s="395"/>
      <c r="AI38" s="419"/>
      <c r="AJ38" s="397"/>
      <c r="AK38" s="95">
        <f>VLOOKUP($AJ34,мандатка!$R:$AC,6,FALSE)</f>
        <v>116</v>
      </c>
      <c r="AL38" s="389"/>
      <c r="AM38" s="96">
        <f t="shared" si="0"/>
        <v>3</v>
      </c>
      <c r="AN38" s="384"/>
      <c r="AO38" s="399"/>
      <c r="AP38" s="399"/>
    </row>
    <row r="39" spans="1:42" ht="12" customHeight="1">
      <c r="A39" s="408"/>
      <c r="B39" s="235" t="str">
        <f>VLOOKUP($AK39,мандатка!$B:$Z,3,FALSE)</f>
        <v>Магомедова Анастасія</v>
      </c>
      <c r="C39" s="262">
        <f>VLOOKUP($AK39,мандатка!$B:$Z,4,FALSE)</f>
        <v>2000</v>
      </c>
      <c r="D39" s="235" t="str">
        <f>VLOOKUP($AK39,мандатка!$B:$Z,5,FALSE)</f>
        <v>I юн</v>
      </c>
      <c r="E39" s="412"/>
      <c r="F39" s="387"/>
      <c r="G39" s="415"/>
      <c r="H39" s="402"/>
      <c r="I39" s="402"/>
      <c r="J39" s="402"/>
      <c r="K39" s="402"/>
      <c r="L39" s="402"/>
      <c r="M39" s="402"/>
      <c r="N39" s="402"/>
      <c r="O39" s="402"/>
      <c r="P39" s="402"/>
      <c r="Q39" s="408"/>
      <c r="R39" s="408"/>
      <c r="S39" s="408"/>
      <c r="T39" s="408"/>
      <c r="U39" s="402"/>
      <c r="V39" s="402"/>
      <c r="W39" s="402"/>
      <c r="X39" s="402"/>
      <c r="Y39" s="402"/>
      <c r="Z39" s="402"/>
      <c r="AA39" s="402"/>
      <c r="AB39" s="405"/>
      <c r="AC39" s="393"/>
      <c r="AD39" s="393"/>
      <c r="AE39" s="418"/>
      <c r="AF39" s="423"/>
      <c r="AG39" s="408"/>
      <c r="AH39" s="396"/>
      <c r="AI39" s="419"/>
      <c r="AJ39" s="397"/>
      <c r="AK39" s="95">
        <f>VLOOKUP($AJ34,мандатка!$R:$AC,7,FALSE)</f>
        <v>118</v>
      </c>
      <c r="AL39" s="390"/>
      <c r="AM39" s="96">
        <f t="shared" si="0"/>
        <v>1</v>
      </c>
      <c r="AN39" s="384"/>
      <c r="AO39" s="399"/>
      <c r="AP39" s="399"/>
    </row>
    <row r="40" spans="1:42" ht="12.75" customHeight="1">
      <c r="A40" s="409"/>
      <c r="B40" s="235" t="str">
        <f>VLOOKUP($AK40,мандатка!$B:$Z,3,FALSE)</f>
        <v>Хоменко Артем </v>
      </c>
      <c r="C40" s="262">
        <f>VLOOKUP($AK40,мандатка!$B:$Z,4,FALSE)</f>
        <v>1999</v>
      </c>
      <c r="D40" s="235" t="str">
        <f>VLOOKUP($AK40,мандатка!$B:$Z,5,FALSE)</f>
        <v>II</v>
      </c>
      <c r="E40" s="410" t="str">
        <f>VLOOKUP($AJ40,мандатка!$B:$Z,3,FALSE)</f>
        <v>Черкаський ОЦТКЕ УМ</v>
      </c>
      <c r="F40" s="385" t="str">
        <f>VLOOKUP($AJ40,мандатка!$B:$Z,7,FALSE)</f>
        <v>Черкаська</v>
      </c>
      <c r="G40" s="413">
        <f>SUM(AM40:AM45)/6*4</f>
        <v>12</v>
      </c>
      <c r="H40" s="400"/>
      <c r="I40" s="400">
        <v>6</v>
      </c>
      <c r="J40" s="400">
        <v>10</v>
      </c>
      <c r="K40" s="400">
        <v>30</v>
      </c>
      <c r="L40" s="400">
        <v>13</v>
      </c>
      <c r="M40" s="400">
        <v>0</v>
      </c>
      <c r="N40" s="400">
        <v>21</v>
      </c>
      <c r="O40" s="400">
        <v>36</v>
      </c>
      <c r="P40" s="400">
        <v>0</v>
      </c>
      <c r="Q40" s="406"/>
      <c r="R40" s="406"/>
      <c r="S40" s="406"/>
      <c r="T40" s="406"/>
      <c r="U40" s="400"/>
      <c r="V40" s="400"/>
      <c r="W40" s="400"/>
      <c r="X40" s="400"/>
      <c r="Y40" s="400"/>
      <c r="Z40" s="400"/>
      <c r="AA40" s="400">
        <f>SUM(I40:T45)</f>
        <v>116</v>
      </c>
      <c r="AB40" s="403">
        <f>PRODUCT(AA40,AI$10)</f>
        <v>0.04027777777777778</v>
      </c>
      <c r="AC40" s="391">
        <v>0.04861111111111111</v>
      </c>
      <c r="AD40" s="391"/>
      <c r="AE40" s="416">
        <f>SUM(AB40:AD45)</f>
        <v>0.08888888888888889</v>
      </c>
      <c r="AF40" s="421">
        <f>AE40/AI$9</f>
        <v>3.204005006257822</v>
      </c>
      <c r="AG40" s="409">
        <v>6</v>
      </c>
      <c r="AH40" s="394" t="str">
        <f>IF($I$78&gt;=$AF40,"I",IF($I$79&gt;=$AF40,"II",IF($I$80&gt;=$AF40,"III",IF($I$81&gt;=$AF40,"I юн",IF($I$82&gt;=$AF40,"II юн","III юн")))))</f>
        <v>III юн</v>
      </c>
      <c r="AI40" s="419">
        <v>0.00034722222222222224</v>
      </c>
      <c r="AJ40" s="397">
        <v>140</v>
      </c>
      <c r="AK40" s="95">
        <f>VLOOKUP($AJ40,мандатка!$R:$AC,2,FALSE)</f>
        <v>141</v>
      </c>
      <c r="AL40" s="388">
        <f>AF40</f>
        <v>3.204005006257822</v>
      </c>
      <c r="AM40" s="96">
        <f t="shared" si="0"/>
        <v>3</v>
      </c>
      <c r="AN40" s="384">
        <f>AG40</f>
        <v>6</v>
      </c>
      <c r="AO40" s="398">
        <f>AE40</f>
        <v>0.08888888888888889</v>
      </c>
      <c r="AP40" s="428">
        <f>AF40</f>
        <v>3.204005006257822</v>
      </c>
    </row>
    <row r="41" spans="1:42" ht="12" customHeight="1">
      <c r="A41" s="407"/>
      <c r="B41" s="235" t="str">
        <f>VLOOKUP($AK41,мандатка!$B:$Z,3,FALSE)</f>
        <v>Дерманчук Іван </v>
      </c>
      <c r="C41" s="262">
        <f>VLOOKUP($AK41,мандатка!$B:$Z,4,FALSE)</f>
        <v>1999</v>
      </c>
      <c r="D41" s="235" t="str">
        <f>VLOOKUP($AK41,мандатка!$B:$Z,5,FALSE)</f>
        <v>II</v>
      </c>
      <c r="E41" s="411"/>
      <c r="F41" s="386"/>
      <c r="G41" s="414"/>
      <c r="H41" s="401"/>
      <c r="I41" s="401"/>
      <c r="J41" s="401"/>
      <c r="K41" s="401"/>
      <c r="L41" s="401"/>
      <c r="M41" s="401"/>
      <c r="N41" s="401"/>
      <c r="O41" s="401"/>
      <c r="P41" s="401"/>
      <c r="Q41" s="407"/>
      <c r="R41" s="407"/>
      <c r="S41" s="407"/>
      <c r="T41" s="407"/>
      <c r="U41" s="401"/>
      <c r="V41" s="401"/>
      <c r="W41" s="401"/>
      <c r="X41" s="401"/>
      <c r="Y41" s="401"/>
      <c r="Z41" s="401"/>
      <c r="AA41" s="401"/>
      <c r="AB41" s="404"/>
      <c r="AC41" s="392"/>
      <c r="AD41" s="392"/>
      <c r="AE41" s="417"/>
      <c r="AF41" s="422"/>
      <c r="AG41" s="407"/>
      <c r="AH41" s="395"/>
      <c r="AI41" s="419"/>
      <c r="AJ41" s="397"/>
      <c r="AK41" s="95">
        <f>VLOOKUP($AJ40,мандатка!$R:$AC,3,FALSE)</f>
        <v>142</v>
      </c>
      <c r="AL41" s="389"/>
      <c r="AM41" s="96">
        <f t="shared" si="0"/>
        <v>3</v>
      </c>
      <c r="AN41" s="384"/>
      <c r="AO41" s="399"/>
      <c r="AP41" s="399"/>
    </row>
    <row r="42" spans="1:42" ht="12" customHeight="1">
      <c r="A42" s="407"/>
      <c r="B42" s="235" t="str">
        <f>VLOOKUP($AK42,мандатка!$B:$Z,3,FALSE)</f>
        <v>Білінський Михайло</v>
      </c>
      <c r="C42" s="262">
        <f>VLOOKUP($AK42,мандатка!$B:$Z,4,FALSE)</f>
        <v>1998</v>
      </c>
      <c r="D42" s="235" t="str">
        <f>VLOOKUP($AK42,мандатка!$B:$Z,5,FALSE)</f>
        <v>II</v>
      </c>
      <c r="E42" s="411"/>
      <c r="F42" s="386"/>
      <c r="G42" s="414"/>
      <c r="H42" s="401"/>
      <c r="I42" s="401"/>
      <c r="J42" s="401"/>
      <c r="K42" s="401"/>
      <c r="L42" s="401"/>
      <c r="M42" s="401"/>
      <c r="N42" s="401"/>
      <c r="O42" s="401"/>
      <c r="P42" s="401"/>
      <c r="Q42" s="407"/>
      <c r="R42" s="407"/>
      <c r="S42" s="407"/>
      <c r="T42" s="407"/>
      <c r="U42" s="401"/>
      <c r="V42" s="401"/>
      <c r="W42" s="401"/>
      <c r="X42" s="401"/>
      <c r="Y42" s="401"/>
      <c r="Z42" s="401"/>
      <c r="AA42" s="401"/>
      <c r="AB42" s="404"/>
      <c r="AC42" s="392"/>
      <c r="AD42" s="392"/>
      <c r="AE42" s="417"/>
      <c r="AF42" s="422"/>
      <c r="AG42" s="407"/>
      <c r="AH42" s="395"/>
      <c r="AI42" s="419"/>
      <c r="AJ42" s="397"/>
      <c r="AK42" s="95">
        <f>VLOOKUP($AJ40,мандатка!$R:$AC,4,FALSE)</f>
        <v>143</v>
      </c>
      <c r="AL42" s="389"/>
      <c r="AM42" s="96">
        <f t="shared" si="0"/>
        <v>3</v>
      </c>
      <c r="AN42" s="384"/>
      <c r="AO42" s="399"/>
      <c r="AP42" s="399"/>
    </row>
    <row r="43" spans="1:42" ht="12" customHeight="1">
      <c r="A43" s="407"/>
      <c r="B43" s="235" t="str">
        <f>VLOOKUP($AK43,мандатка!$B:$Z,3,FALSE)</f>
        <v>Довгополий Костянтин</v>
      </c>
      <c r="C43" s="262">
        <f>VLOOKUP($AK43,мандатка!$B:$Z,4,FALSE)</f>
        <v>1998</v>
      </c>
      <c r="D43" s="235" t="str">
        <f>VLOOKUP($AK43,мандатка!$B:$Z,5,FALSE)</f>
        <v>II</v>
      </c>
      <c r="E43" s="411"/>
      <c r="F43" s="386"/>
      <c r="G43" s="414"/>
      <c r="H43" s="401"/>
      <c r="I43" s="401"/>
      <c r="J43" s="401"/>
      <c r="K43" s="401"/>
      <c r="L43" s="401"/>
      <c r="M43" s="401"/>
      <c r="N43" s="401"/>
      <c r="O43" s="401"/>
      <c r="P43" s="401"/>
      <c r="Q43" s="407"/>
      <c r="R43" s="407"/>
      <c r="S43" s="407"/>
      <c r="T43" s="407"/>
      <c r="U43" s="401"/>
      <c r="V43" s="401"/>
      <c r="W43" s="401"/>
      <c r="X43" s="401"/>
      <c r="Y43" s="401"/>
      <c r="Z43" s="401"/>
      <c r="AA43" s="401"/>
      <c r="AB43" s="404"/>
      <c r="AC43" s="392"/>
      <c r="AD43" s="392"/>
      <c r="AE43" s="417"/>
      <c r="AF43" s="422"/>
      <c r="AG43" s="407"/>
      <c r="AH43" s="395"/>
      <c r="AI43" s="419"/>
      <c r="AJ43" s="397"/>
      <c r="AK43" s="95">
        <f>VLOOKUP($AJ40,мандатка!$R:$AC,5,FALSE)</f>
        <v>144</v>
      </c>
      <c r="AL43" s="389"/>
      <c r="AM43" s="96">
        <f t="shared" si="0"/>
        <v>3</v>
      </c>
      <c r="AN43" s="384"/>
      <c r="AO43" s="399"/>
      <c r="AP43" s="399"/>
    </row>
    <row r="44" spans="1:42" ht="12" customHeight="1">
      <c r="A44" s="407"/>
      <c r="B44" s="235" t="str">
        <f>VLOOKUP($AK44,мандатка!$B:$Z,3,FALSE)</f>
        <v>Франчук Альона</v>
      </c>
      <c r="C44" s="262">
        <f>VLOOKUP($AK44,мандатка!$B:$Z,4,FALSE)</f>
        <v>1999</v>
      </c>
      <c r="D44" s="235" t="str">
        <f>VLOOKUP($AK44,мандатка!$B:$Z,5,FALSE)</f>
        <v>II</v>
      </c>
      <c r="E44" s="411"/>
      <c r="F44" s="386"/>
      <c r="G44" s="414"/>
      <c r="H44" s="401"/>
      <c r="I44" s="401"/>
      <c r="J44" s="401"/>
      <c r="K44" s="401"/>
      <c r="L44" s="401"/>
      <c r="M44" s="401"/>
      <c r="N44" s="401"/>
      <c r="O44" s="401"/>
      <c r="P44" s="401"/>
      <c r="Q44" s="407"/>
      <c r="R44" s="407"/>
      <c r="S44" s="407"/>
      <c r="T44" s="407"/>
      <c r="U44" s="401"/>
      <c r="V44" s="401"/>
      <c r="W44" s="401"/>
      <c r="X44" s="401"/>
      <c r="Y44" s="401"/>
      <c r="Z44" s="401"/>
      <c r="AA44" s="401"/>
      <c r="AB44" s="404"/>
      <c r="AC44" s="392"/>
      <c r="AD44" s="392"/>
      <c r="AE44" s="417"/>
      <c r="AF44" s="422"/>
      <c r="AG44" s="407"/>
      <c r="AH44" s="395"/>
      <c r="AI44" s="419"/>
      <c r="AJ44" s="397"/>
      <c r="AK44" s="95">
        <f>VLOOKUP($AJ40,мандатка!$R:$AC,6,FALSE)</f>
        <v>147</v>
      </c>
      <c r="AL44" s="389"/>
      <c r="AM44" s="96">
        <f t="shared" si="0"/>
        <v>3</v>
      </c>
      <c r="AN44" s="384"/>
      <c r="AO44" s="399"/>
      <c r="AP44" s="399"/>
    </row>
    <row r="45" spans="1:42" ht="12" customHeight="1">
      <c r="A45" s="408"/>
      <c r="B45" s="235" t="str">
        <f>VLOOKUP($AK45,мандатка!$B:$Z,3,FALSE)</f>
        <v>Цимбал Катерина</v>
      </c>
      <c r="C45" s="262">
        <f>VLOOKUP($AK45,мандатка!$B:$Z,4,FALSE)</f>
        <v>2000</v>
      </c>
      <c r="D45" s="235" t="str">
        <f>VLOOKUP($AK45,мандатка!$B:$Z,5,FALSE)</f>
        <v>II</v>
      </c>
      <c r="E45" s="412"/>
      <c r="F45" s="387"/>
      <c r="G45" s="415"/>
      <c r="H45" s="402"/>
      <c r="I45" s="402"/>
      <c r="J45" s="402"/>
      <c r="K45" s="402"/>
      <c r="L45" s="402"/>
      <c r="M45" s="402"/>
      <c r="N45" s="402"/>
      <c r="O45" s="402"/>
      <c r="P45" s="402"/>
      <c r="Q45" s="408"/>
      <c r="R45" s="408"/>
      <c r="S45" s="408"/>
      <c r="T45" s="408"/>
      <c r="U45" s="402"/>
      <c r="V45" s="402"/>
      <c r="W45" s="402"/>
      <c r="X45" s="402"/>
      <c r="Y45" s="402"/>
      <c r="Z45" s="402"/>
      <c r="AA45" s="402"/>
      <c r="AB45" s="405"/>
      <c r="AC45" s="393"/>
      <c r="AD45" s="393"/>
      <c r="AE45" s="418"/>
      <c r="AF45" s="423"/>
      <c r="AG45" s="408"/>
      <c r="AH45" s="396"/>
      <c r="AI45" s="419"/>
      <c r="AJ45" s="397"/>
      <c r="AK45" s="95">
        <f>VLOOKUP($AJ40,мандатка!$R:$AC,7,FALSE)</f>
        <v>146</v>
      </c>
      <c r="AL45" s="390"/>
      <c r="AM45" s="96">
        <f t="shared" si="0"/>
        <v>3</v>
      </c>
      <c r="AN45" s="384"/>
      <c r="AO45" s="399"/>
      <c r="AP45" s="399"/>
    </row>
    <row r="46" spans="1:42" ht="12.75" customHeight="1">
      <c r="A46" s="409"/>
      <c r="B46" s="235" t="str">
        <f>VLOOKUP($AK46,мандатка!$B:$Z,3,FALSE)</f>
        <v>Гребеннік Костянтин</v>
      </c>
      <c r="C46" s="262">
        <f>VLOOKUP($AK46,мандатка!$B:$Z,4,FALSE)</f>
        <v>1998</v>
      </c>
      <c r="D46" s="235" t="str">
        <f>VLOOKUP($AK46,мандатка!$B:$Z,5,FALSE)</f>
        <v>III</v>
      </c>
      <c r="E46" s="410" t="str">
        <f>VLOOKUP($AJ46,мандатка!$B:$Z,3,FALSE)</f>
        <v>Сумський ОЦПО та РТМ</v>
      </c>
      <c r="F46" s="385" t="str">
        <f>VLOOKUP($AJ46,мандатка!$B:$Z,7,FALSE)</f>
        <v>Сумська</v>
      </c>
      <c r="G46" s="413">
        <f>SUM(AM46:AM51)/6*4</f>
        <v>4</v>
      </c>
      <c r="H46" s="400"/>
      <c r="I46" s="400">
        <v>1</v>
      </c>
      <c r="J46" s="400">
        <v>16</v>
      </c>
      <c r="K46" s="400">
        <v>7</v>
      </c>
      <c r="L46" s="400">
        <v>2</v>
      </c>
      <c r="M46" s="400">
        <v>9</v>
      </c>
      <c r="N46" s="400">
        <v>36</v>
      </c>
      <c r="O46" s="400">
        <v>65</v>
      </c>
      <c r="P46" s="400">
        <v>1</v>
      </c>
      <c r="Q46" s="406"/>
      <c r="R46" s="406"/>
      <c r="S46" s="406"/>
      <c r="T46" s="406"/>
      <c r="U46" s="400"/>
      <c r="V46" s="400"/>
      <c r="W46" s="400"/>
      <c r="X46" s="400"/>
      <c r="Y46" s="400"/>
      <c r="Z46" s="400"/>
      <c r="AA46" s="400">
        <f>SUM(I46:T51)</f>
        <v>137</v>
      </c>
      <c r="AB46" s="403">
        <f>PRODUCT(AA46,AI$10)</f>
        <v>0.04756944444444445</v>
      </c>
      <c r="AC46" s="391">
        <v>0.04791666666666666</v>
      </c>
      <c r="AD46" s="391"/>
      <c r="AE46" s="416">
        <f>SUM(AB46:AD51)</f>
        <v>0.0954861111111111</v>
      </c>
      <c r="AF46" s="421">
        <f>AE46/AI$9</f>
        <v>3.4418022528160193</v>
      </c>
      <c r="AG46" s="409">
        <v>7</v>
      </c>
      <c r="AH46" s="394" t="str">
        <f>IF($I$78&gt;=$AF46,"I",IF($I$79&gt;=$AF46,"II",IF($I$80&gt;=$AF46,"III",IF($I$81&gt;=$AF46,"I юн",IF($I$82&gt;=$AF46,"II юн","III юн")))))</f>
        <v>III юн</v>
      </c>
      <c r="AI46" s="419">
        <v>0.00034722222222222224</v>
      </c>
      <c r="AJ46" s="397">
        <v>120</v>
      </c>
      <c r="AK46" s="95">
        <f>VLOOKUP($AJ46,мандатка!$R:$AC,2,FALSE)</f>
        <v>121</v>
      </c>
      <c r="AL46" s="388">
        <f>AF46</f>
        <v>3.4418022528160193</v>
      </c>
      <c r="AM46" s="96">
        <f t="shared" si="0"/>
        <v>1</v>
      </c>
      <c r="AN46" s="384">
        <f>AG46</f>
        <v>7</v>
      </c>
      <c r="AO46" s="398">
        <f>AE46</f>
        <v>0.0954861111111111</v>
      </c>
      <c r="AP46" s="428">
        <f>AF46</f>
        <v>3.4418022528160193</v>
      </c>
    </row>
    <row r="47" spans="1:42" ht="12" customHeight="1">
      <c r="A47" s="407"/>
      <c r="B47" s="235" t="str">
        <f>VLOOKUP($AK47,мандатка!$B:$Z,3,FALSE)</f>
        <v>Клипа Валентин</v>
      </c>
      <c r="C47" s="262">
        <f>VLOOKUP($AK47,мандатка!$B:$Z,4,FALSE)</f>
        <v>1999</v>
      </c>
      <c r="D47" s="235" t="str">
        <f>VLOOKUP($AK47,мандатка!$B:$Z,5,FALSE)</f>
        <v>III</v>
      </c>
      <c r="E47" s="411"/>
      <c r="F47" s="386"/>
      <c r="G47" s="414"/>
      <c r="H47" s="401"/>
      <c r="I47" s="401"/>
      <c r="J47" s="401"/>
      <c r="K47" s="401"/>
      <c r="L47" s="401"/>
      <c r="M47" s="401"/>
      <c r="N47" s="401"/>
      <c r="O47" s="401"/>
      <c r="P47" s="401"/>
      <c r="Q47" s="407"/>
      <c r="R47" s="407"/>
      <c r="S47" s="407"/>
      <c r="T47" s="407"/>
      <c r="U47" s="401"/>
      <c r="V47" s="401"/>
      <c r="W47" s="401"/>
      <c r="X47" s="401"/>
      <c r="Y47" s="401"/>
      <c r="Z47" s="401"/>
      <c r="AA47" s="401"/>
      <c r="AB47" s="404"/>
      <c r="AC47" s="392"/>
      <c r="AD47" s="392"/>
      <c r="AE47" s="417"/>
      <c r="AF47" s="422"/>
      <c r="AG47" s="407"/>
      <c r="AH47" s="395"/>
      <c r="AI47" s="419"/>
      <c r="AJ47" s="397"/>
      <c r="AK47" s="95">
        <f>VLOOKUP($AJ46,мандатка!$R:$AC,3,FALSE)</f>
        <v>122</v>
      </c>
      <c r="AL47" s="389"/>
      <c r="AM47" s="96">
        <f t="shared" si="0"/>
        <v>1</v>
      </c>
      <c r="AN47" s="384"/>
      <c r="AO47" s="399"/>
      <c r="AP47" s="399"/>
    </row>
    <row r="48" spans="1:42" ht="12" customHeight="1">
      <c r="A48" s="407"/>
      <c r="B48" s="235" t="str">
        <f>VLOOKUP($AK48,мандатка!$B:$Z,3,FALSE)</f>
        <v>Чубур Марина</v>
      </c>
      <c r="C48" s="262">
        <f>VLOOKUP($AK48,мандатка!$B:$Z,4,FALSE)</f>
        <v>1999</v>
      </c>
      <c r="D48" s="235" t="str">
        <f>VLOOKUP($AK48,мандатка!$B:$Z,5,FALSE)</f>
        <v>III</v>
      </c>
      <c r="E48" s="411"/>
      <c r="F48" s="386"/>
      <c r="G48" s="414"/>
      <c r="H48" s="401"/>
      <c r="I48" s="401"/>
      <c r="J48" s="401"/>
      <c r="K48" s="401"/>
      <c r="L48" s="401"/>
      <c r="M48" s="401"/>
      <c r="N48" s="401"/>
      <c r="O48" s="401"/>
      <c r="P48" s="401"/>
      <c r="Q48" s="407"/>
      <c r="R48" s="407"/>
      <c r="S48" s="407"/>
      <c r="T48" s="407"/>
      <c r="U48" s="401"/>
      <c r="V48" s="401"/>
      <c r="W48" s="401"/>
      <c r="X48" s="401"/>
      <c r="Y48" s="401"/>
      <c r="Z48" s="401"/>
      <c r="AA48" s="401"/>
      <c r="AB48" s="404"/>
      <c r="AC48" s="392"/>
      <c r="AD48" s="392"/>
      <c r="AE48" s="417"/>
      <c r="AF48" s="422"/>
      <c r="AG48" s="407"/>
      <c r="AH48" s="395"/>
      <c r="AI48" s="419"/>
      <c r="AJ48" s="397"/>
      <c r="AK48" s="95">
        <f>VLOOKUP($AJ46,мандатка!$R:$AC,4,FALSE)</f>
        <v>127</v>
      </c>
      <c r="AL48" s="389"/>
      <c r="AM48" s="96">
        <f t="shared" si="0"/>
        <v>1</v>
      </c>
      <c r="AN48" s="384"/>
      <c r="AO48" s="399"/>
      <c r="AP48" s="399"/>
    </row>
    <row r="49" spans="1:42" ht="12" customHeight="1">
      <c r="A49" s="407"/>
      <c r="B49" s="235" t="str">
        <f>VLOOKUP($AK49,мандатка!$B:$Z,3,FALSE)</f>
        <v>Черниш Іван</v>
      </c>
      <c r="C49" s="262">
        <f>VLOOKUP($AK49,мандатка!$B:$Z,4,FALSE)</f>
        <v>1998</v>
      </c>
      <c r="D49" s="235" t="str">
        <f>VLOOKUP($AK49,мандатка!$B:$Z,5,FALSE)</f>
        <v>III</v>
      </c>
      <c r="E49" s="411"/>
      <c r="F49" s="386"/>
      <c r="G49" s="414"/>
      <c r="H49" s="401"/>
      <c r="I49" s="401"/>
      <c r="J49" s="401"/>
      <c r="K49" s="401"/>
      <c r="L49" s="401"/>
      <c r="M49" s="401"/>
      <c r="N49" s="401"/>
      <c r="O49" s="401"/>
      <c r="P49" s="401"/>
      <c r="Q49" s="407"/>
      <c r="R49" s="407"/>
      <c r="S49" s="407"/>
      <c r="T49" s="407"/>
      <c r="U49" s="401"/>
      <c r="V49" s="401"/>
      <c r="W49" s="401"/>
      <c r="X49" s="401"/>
      <c r="Y49" s="401"/>
      <c r="Z49" s="401"/>
      <c r="AA49" s="401"/>
      <c r="AB49" s="404"/>
      <c r="AC49" s="392"/>
      <c r="AD49" s="392"/>
      <c r="AE49" s="417"/>
      <c r="AF49" s="422"/>
      <c r="AG49" s="407"/>
      <c r="AH49" s="395"/>
      <c r="AI49" s="419"/>
      <c r="AJ49" s="397"/>
      <c r="AK49" s="95">
        <f>VLOOKUP($AJ46,мандатка!$R:$AC,5,FALSE)</f>
        <v>124</v>
      </c>
      <c r="AL49" s="389"/>
      <c r="AM49" s="96">
        <f t="shared" si="0"/>
        <v>1</v>
      </c>
      <c r="AN49" s="384"/>
      <c r="AO49" s="399"/>
      <c r="AP49" s="399"/>
    </row>
    <row r="50" spans="1:42" ht="12" customHeight="1">
      <c r="A50" s="407"/>
      <c r="B50" s="235" t="str">
        <f>VLOOKUP($AK50,мандатка!$B:$Z,3,FALSE)</f>
        <v>Єременко Іван</v>
      </c>
      <c r="C50" s="262">
        <f>VLOOKUP($AK50,мандатка!$B:$Z,4,FALSE)</f>
        <v>1999</v>
      </c>
      <c r="D50" s="235" t="str">
        <f>VLOOKUP($AK50,мандатка!$B:$Z,5,FALSE)</f>
        <v>III</v>
      </c>
      <c r="E50" s="411"/>
      <c r="F50" s="386"/>
      <c r="G50" s="414"/>
      <c r="H50" s="401"/>
      <c r="I50" s="401"/>
      <c r="J50" s="401"/>
      <c r="K50" s="401"/>
      <c r="L50" s="401"/>
      <c r="M50" s="401"/>
      <c r="N50" s="401"/>
      <c r="O50" s="401"/>
      <c r="P50" s="401"/>
      <c r="Q50" s="407"/>
      <c r="R50" s="407"/>
      <c r="S50" s="407"/>
      <c r="T50" s="407"/>
      <c r="U50" s="401"/>
      <c r="V50" s="401"/>
      <c r="W50" s="401"/>
      <c r="X50" s="401"/>
      <c r="Y50" s="401"/>
      <c r="Z50" s="401"/>
      <c r="AA50" s="401"/>
      <c r="AB50" s="404"/>
      <c r="AC50" s="392"/>
      <c r="AD50" s="392"/>
      <c r="AE50" s="417"/>
      <c r="AF50" s="422"/>
      <c r="AG50" s="407"/>
      <c r="AH50" s="395"/>
      <c r="AI50" s="419"/>
      <c r="AJ50" s="397"/>
      <c r="AK50" s="95">
        <f>VLOOKUP($AJ46,мандатка!$R:$AC,6,FALSE)</f>
        <v>125</v>
      </c>
      <c r="AL50" s="389"/>
      <c r="AM50" s="96">
        <f t="shared" si="0"/>
        <v>1</v>
      </c>
      <c r="AN50" s="384"/>
      <c r="AO50" s="399"/>
      <c r="AP50" s="399"/>
    </row>
    <row r="51" spans="1:42" ht="12" customHeight="1">
      <c r="A51" s="408"/>
      <c r="B51" s="235" t="str">
        <f>VLOOKUP($AK51,мандатка!$B:$Z,3,FALSE)</f>
        <v>Лобачова Ксенія</v>
      </c>
      <c r="C51" s="262">
        <f>VLOOKUP($AK51,мандатка!$B:$Z,4,FALSE)</f>
        <v>1999</v>
      </c>
      <c r="D51" s="235" t="str">
        <f>VLOOKUP($AK51,мандатка!$B:$Z,5,FALSE)</f>
        <v>III</v>
      </c>
      <c r="E51" s="412"/>
      <c r="F51" s="387"/>
      <c r="G51" s="415"/>
      <c r="H51" s="402"/>
      <c r="I51" s="402"/>
      <c r="J51" s="402"/>
      <c r="K51" s="402"/>
      <c r="L51" s="402"/>
      <c r="M51" s="402"/>
      <c r="N51" s="402"/>
      <c r="O51" s="402"/>
      <c r="P51" s="402"/>
      <c r="Q51" s="408"/>
      <c r="R51" s="408"/>
      <c r="S51" s="408"/>
      <c r="T51" s="408"/>
      <c r="U51" s="402"/>
      <c r="V51" s="402"/>
      <c r="W51" s="402"/>
      <c r="X51" s="402"/>
      <c r="Y51" s="402"/>
      <c r="Z51" s="402"/>
      <c r="AA51" s="402"/>
      <c r="AB51" s="405"/>
      <c r="AC51" s="393"/>
      <c r="AD51" s="393"/>
      <c r="AE51" s="418"/>
      <c r="AF51" s="423"/>
      <c r="AG51" s="408"/>
      <c r="AH51" s="396"/>
      <c r="AI51" s="419"/>
      <c r="AJ51" s="397"/>
      <c r="AK51" s="95">
        <f>VLOOKUP($AJ46,мандатка!$R:$AC,7,FALSE)</f>
        <v>128</v>
      </c>
      <c r="AL51" s="390"/>
      <c r="AM51" s="96">
        <f t="shared" si="0"/>
        <v>1</v>
      </c>
      <c r="AN51" s="384"/>
      <c r="AO51" s="399"/>
      <c r="AP51" s="399"/>
    </row>
    <row r="52" spans="1:42" ht="12.75" customHeight="1">
      <c r="A52" s="409" t="s">
        <v>302</v>
      </c>
      <c r="B52" s="235" t="str">
        <f>VLOOKUP($AK52,мандатка!$B:$Z,3,FALSE)</f>
        <v>Чекалдін Владислав</v>
      </c>
      <c r="C52" s="262">
        <f>VLOOKUP($AK52,мандатка!$B:$Z,4,FALSE)</f>
        <v>2000</v>
      </c>
      <c r="D52" s="235" t="str">
        <f>VLOOKUP($AK52,мандатка!$B:$Z,5,FALSE)</f>
        <v>III</v>
      </c>
      <c r="E52" s="410" t="str">
        <f>VLOOKUP($AJ52,мандатка!$B:$Z,3,FALSE)</f>
        <v>КЗ «ЦТКТУМ» ХОР-2 </v>
      </c>
      <c r="F52" s="385" t="str">
        <f>VLOOKUP($AJ52,мандатка!$B:$Z,7,FALSE)</f>
        <v>Херсонська</v>
      </c>
      <c r="G52" s="413">
        <f>SUM(AM52:AM57)/6*4</f>
        <v>4</v>
      </c>
      <c r="H52" s="400"/>
      <c r="I52" s="400">
        <v>0</v>
      </c>
      <c r="J52" s="400">
        <v>0</v>
      </c>
      <c r="K52" s="400">
        <v>19</v>
      </c>
      <c r="L52" s="400">
        <v>4</v>
      </c>
      <c r="M52" s="400">
        <v>0</v>
      </c>
      <c r="N52" s="400">
        <v>25</v>
      </c>
      <c r="O52" s="400">
        <v>82</v>
      </c>
      <c r="P52" s="400">
        <v>0</v>
      </c>
      <c r="Q52" s="406"/>
      <c r="R52" s="406"/>
      <c r="S52" s="406"/>
      <c r="T52" s="406"/>
      <c r="U52" s="400"/>
      <c r="V52" s="400"/>
      <c r="W52" s="400"/>
      <c r="X52" s="400"/>
      <c r="Y52" s="400"/>
      <c r="Z52" s="400"/>
      <c r="AA52" s="400">
        <f>SUM(I52:T57)</f>
        <v>130</v>
      </c>
      <c r="AB52" s="403">
        <f>PRODUCT(AA52,AI$10)</f>
        <v>0.04513888888888889</v>
      </c>
      <c r="AC52" s="391">
        <v>0.027395833333333338</v>
      </c>
      <c r="AD52" s="391">
        <v>0.0021874999999999998</v>
      </c>
      <c r="AE52" s="416">
        <f>SUM(AB52:AD57)</f>
        <v>0.07472222222222222</v>
      </c>
      <c r="AF52" s="421">
        <f>AE52/AI$9</f>
        <v>2.6933667083854815</v>
      </c>
      <c r="AG52" s="409" t="s">
        <v>171</v>
      </c>
      <c r="AH52" s="394"/>
      <c r="AI52" s="419">
        <v>0.00034722222222222224</v>
      </c>
      <c r="AJ52" s="397">
        <v>160</v>
      </c>
      <c r="AK52" s="95">
        <f>VLOOKUP($AJ52,мандатка!$R:$AC,2,FALSE)</f>
        <v>161</v>
      </c>
      <c r="AL52" s="388">
        <f>AF52</f>
        <v>2.6933667083854815</v>
      </c>
      <c r="AM52" s="96">
        <f t="shared" si="0"/>
        <v>1</v>
      </c>
      <c r="AN52" s="384" t="str">
        <f>AG52</f>
        <v>п/з</v>
      </c>
      <c r="AO52" s="398">
        <f>AE52</f>
        <v>0.07472222222222222</v>
      </c>
      <c r="AP52" s="428">
        <f>AF52</f>
        <v>2.6933667083854815</v>
      </c>
    </row>
    <row r="53" spans="1:42" ht="12" customHeight="1">
      <c r="A53" s="407"/>
      <c r="B53" s="235" t="str">
        <f>VLOOKUP($AK53,мандатка!$B:$Z,3,FALSE)</f>
        <v>Пороскун Андрій</v>
      </c>
      <c r="C53" s="262">
        <f>VLOOKUP($AK53,мандатка!$B:$Z,4,FALSE)</f>
        <v>2000</v>
      </c>
      <c r="D53" s="235" t="str">
        <f>VLOOKUP($AK53,мандатка!$B:$Z,5,FALSE)</f>
        <v>III</v>
      </c>
      <c r="E53" s="411"/>
      <c r="F53" s="386"/>
      <c r="G53" s="414"/>
      <c r="H53" s="401"/>
      <c r="I53" s="401"/>
      <c r="J53" s="401"/>
      <c r="K53" s="401"/>
      <c r="L53" s="401"/>
      <c r="M53" s="401"/>
      <c r="N53" s="401"/>
      <c r="O53" s="401"/>
      <c r="P53" s="401"/>
      <c r="Q53" s="407"/>
      <c r="R53" s="407"/>
      <c r="S53" s="407"/>
      <c r="T53" s="407"/>
      <c r="U53" s="401"/>
      <c r="V53" s="401"/>
      <c r="W53" s="401"/>
      <c r="X53" s="401"/>
      <c r="Y53" s="401"/>
      <c r="Z53" s="401"/>
      <c r="AA53" s="401"/>
      <c r="AB53" s="404"/>
      <c r="AC53" s="392"/>
      <c r="AD53" s="392"/>
      <c r="AE53" s="417"/>
      <c r="AF53" s="422"/>
      <c r="AG53" s="407"/>
      <c r="AH53" s="395"/>
      <c r="AI53" s="419"/>
      <c r="AJ53" s="397"/>
      <c r="AK53" s="95">
        <f>VLOOKUP($AJ52,мандатка!$R:$AC,3,FALSE)</f>
        <v>162</v>
      </c>
      <c r="AL53" s="389"/>
      <c r="AM53" s="96">
        <f t="shared" si="0"/>
        <v>1</v>
      </c>
      <c r="AN53" s="384"/>
      <c r="AO53" s="399"/>
      <c r="AP53" s="399"/>
    </row>
    <row r="54" spans="1:42" ht="12" customHeight="1">
      <c r="A54" s="407"/>
      <c r="B54" s="235" t="str">
        <f>VLOOKUP($AK54,мандатка!$B:$Z,3,FALSE)</f>
        <v>Дідушок Леонід</v>
      </c>
      <c r="C54" s="262">
        <f>VLOOKUP($AK54,мандатка!$B:$Z,4,FALSE)</f>
        <v>2000</v>
      </c>
      <c r="D54" s="235" t="str">
        <f>VLOOKUP($AK54,мандатка!$B:$Z,5,FALSE)</f>
        <v>I юн</v>
      </c>
      <c r="E54" s="411"/>
      <c r="F54" s="386"/>
      <c r="G54" s="414"/>
      <c r="H54" s="401"/>
      <c r="I54" s="401"/>
      <c r="J54" s="401"/>
      <c r="K54" s="401"/>
      <c r="L54" s="401"/>
      <c r="M54" s="401"/>
      <c r="N54" s="401"/>
      <c r="O54" s="401"/>
      <c r="P54" s="401"/>
      <c r="Q54" s="407"/>
      <c r="R54" s="407"/>
      <c r="S54" s="407"/>
      <c r="T54" s="407"/>
      <c r="U54" s="401"/>
      <c r="V54" s="401"/>
      <c r="W54" s="401"/>
      <c r="X54" s="401"/>
      <c r="Y54" s="401"/>
      <c r="Z54" s="401"/>
      <c r="AA54" s="401"/>
      <c r="AB54" s="404"/>
      <c r="AC54" s="392"/>
      <c r="AD54" s="392"/>
      <c r="AE54" s="417"/>
      <c r="AF54" s="422"/>
      <c r="AG54" s="407"/>
      <c r="AH54" s="395"/>
      <c r="AI54" s="419"/>
      <c r="AJ54" s="397"/>
      <c r="AK54" s="95">
        <f>VLOOKUP($AJ52,мандатка!$R:$AC,4,FALSE)</f>
        <v>163</v>
      </c>
      <c r="AL54" s="389"/>
      <c r="AM54" s="96">
        <f t="shared" si="0"/>
        <v>1</v>
      </c>
      <c r="AN54" s="384"/>
      <c r="AO54" s="399"/>
      <c r="AP54" s="399"/>
    </row>
    <row r="55" spans="1:42" ht="12" customHeight="1">
      <c r="A55" s="407"/>
      <c r="B55" s="235" t="str">
        <f>VLOOKUP($AK55,мандатка!$B:$Z,3,FALSE)</f>
        <v>Степанов Микита</v>
      </c>
      <c r="C55" s="262">
        <f>VLOOKUP($AK55,мандатка!$B:$Z,4,FALSE)</f>
        <v>2000</v>
      </c>
      <c r="D55" s="235" t="str">
        <f>VLOOKUP($AK55,мандатка!$B:$Z,5,FALSE)</f>
        <v>III</v>
      </c>
      <c r="E55" s="411"/>
      <c r="F55" s="386"/>
      <c r="G55" s="414"/>
      <c r="H55" s="401"/>
      <c r="I55" s="401"/>
      <c r="J55" s="401"/>
      <c r="K55" s="401"/>
      <c r="L55" s="401"/>
      <c r="M55" s="401"/>
      <c r="N55" s="401"/>
      <c r="O55" s="401"/>
      <c r="P55" s="401"/>
      <c r="Q55" s="407"/>
      <c r="R55" s="407"/>
      <c r="S55" s="407"/>
      <c r="T55" s="407"/>
      <c r="U55" s="401"/>
      <c r="V55" s="401"/>
      <c r="W55" s="401"/>
      <c r="X55" s="401"/>
      <c r="Y55" s="401"/>
      <c r="Z55" s="401"/>
      <c r="AA55" s="401"/>
      <c r="AB55" s="404"/>
      <c r="AC55" s="392"/>
      <c r="AD55" s="392"/>
      <c r="AE55" s="417"/>
      <c r="AF55" s="422"/>
      <c r="AG55" s="407"/>
      <c r="AH55" s="395"/>
      <c r="AI55" s="419"/>
      <c r="AJ55" s="397"/>
      <c r="AK55" s="95">
        <f>VLOOKUP($AJ52,мандатка!$R:$AC,5,FALSE)</f>
        <v>164</v>
      </c>
      <c r="AL55" s="389"/>
      <c r="AM55" s="96">
        <f t="shared" si="0"/>
        <v>1</v>
      </c>
      <c r="AN55" s="384"/>
      <c r="AO55" s="399"/>
      <c r="AP55" s="399"/>
    </row>
    <row r="56" spans="1:42" ht="12" customHeight="1">
      <c r="A56" s="407"/>
      <c r="B56" s="235" t="str">
        <f>VLOOKUP($AK56,мандатка!$B:$Z,3,FALSE)</f>
        <v>Мельніченко Андрій</v>
      </c>
      <c r="C56" s="262">
        <f>VLOOKUP($AK56,мандатка!$B:$Z,4,FALSE)</f>
        <v>2001</v>
      </c>
      <c r="D56" s="235" t="str">
        <f>VLOOKUP($AK56,мандатка!$B:$Z,5,FALSE)</f>
        <v>III</v>
      </c>
      <c r="E56" s="411"/>
      <c r="F56" s="386"/>
      <c r="G56" s="414"/>
      <c r="H56" s="401"/>
      <c r="I56" s="401"/>
      <c r="J56" s="401"/>
      <c r="K56" s="401"/>
      <c r="L56" s="401"/>
      <c r="M56" s="401"/>
      <c r="N56" s="401"/>
      <c r="O56" s="401"/>
      <c r="P56" s="401"/>
      <c r="Q56" s="407"/>
      <c r="R56" s="407"/>
      <c r="S56" s="407"/>
      <c r="T56" s="407"/>
      <c r="U56" s="401"/>
      <c r="V56" s="401"/>
      <c r="W56" s="401"/>
      <c r="X56" s="401"/>
      <c r="Y56" s="401"/>
      <c r="Z56" s="401"/>
      <c r="AA56" s="401"/>
      <c r="AB56" s="404"/>
      <c r="AC56" s="392"/>
      <c r="AD56" s="392"/>
      <c r="AE56" s="417"/>
      <c r="AF56" s="422"/>
      <c r="AG56" s="407"/>
      <c r="AH56" s="395"/>
      <c r="AI56" s="419"/>
      <c r="AJ56" s="397"/>
      <c r="AK56" s="95">
        <f>VLOOKUP($AJ52,мандатка!$R:$AC,6,FALSE)</f>
        <v>165</v>
      </c>
      <c r="AL56" s="389"/>
      <c r="AM56" s="96">
        <f t="shared" si="0"/>
        <v>1</v>
      </c>
      <c r="AN56" s="384"/>
      <c r="AO56" s="399"/>
      <c r="AP56" s="399"/>
    </row>
    <row r="57" spans="1:42" ht="12" customHeight="1">
      <c r="A57" s="408"/>
      <c r="B57" s="235" t="str">
        <f>VLOOKUP($AK57,мандатка!$B:$Z,3,FALSE)</f>
        <v>Грязєв Богдан</v>
      </c>
      <c r="C57" s="262">
        <f>VLOOKUP($AK57,мандатка!$B:$Z,4,FALSE)</f>
        <v>2001</v>
      </c>
      <c r="D57" s="235" t="str">
        <f>VLOOKUP($AK57,мандатка!$B:$Z,5,FALSE)</f>
        <v>III</v>
      </c>
      <c r="E57" s="412"/>
      <c r="F57" s="387"/>
      <c r="G57" s="415"/>
      <c r="H57" s="402"/>
      <c r="I57" s="402"/>
      <c r="J57" s="402"/>
      <c r="K57" s="402"/>
      <c r="L57" s="402"/>
      <c r="M57" s="402"/>
      <c r="N57" s="402"/>
      <c r="O57" s="402"/>
      <c r="P57" s="402"/>
      <c r="Q57" s="408"/>
      <c r="R57" s="408"/>
      <c r="S57" s="408"/>
      <c r="T57" s="408"/>
      <c r="U57" s="402"/>
      <c r="V57" s="402"/>
      <c r="W57" s="402"/>
      <c r="X57" s="402"/>
      <c r="Y57" s="402"/>
      <c r="Z57" s="402"/>
      <c r="AA57" s="402"/>
      <c r="AB57" s="405"/>
      <c r="AC57" s="393"/>
      <c r="AD57" s="393"/>
      <c r="AE57" s="418"/>
      <c r="AF57" s="423"/>
      <c r="AG57" s="408"/>
      <c r="AH57" s="396"/>
      <c r="AI57" s="419"/>
      <c r="AJ57" s="397"/>
      <c r="AK57" s="95">
        <f>VLOOKUP($AJ52,мандатка!$R:$AC,7,FALSE)</f>
        <v>166</v>
      </c>
      <c r="AL57" s="390"/>
      <c r="AM57" s="96">
        <f t="shared" si="0"/>
        <v>1</v>
      </c>
      <c r="AN57" s="384"/>
      <c r="AO57" s="399"/>
      <c r="AP57" s="399"/>
    </row>
    <row r="58" spans="1:42" ht="12.75" customHeight="1">
      <c r="A58" s="409" t="s">
        <v>302</v>
      </c>
      <c r="B58" s="235" t="str">
        <f>VLOOKUP($AK58,мандатка!$B:$Z,3,FALSE)</f>
        <v>Кушнір Олександр</v>
      </c>
      <c r="C58" s="262">
        <f>VLOOKUP($AK58,мандатка!$B:$Z,4,FALSE)</f>
        <v>1998</v>
      </c>
      <c r="D58" s="235" t="str">
        <f>VLOOKUP($AK58,мандатка!$B:$Z,5,FALSE)</f>
        <v>II</v>
      </c>
      <c r="E58" s="410" t="str">
        <f>VLOOKUP($AJ58,мандатка!$B:$Z,3,FALSE)</f>
        <v>КЗ «ЗОЦТКУМ» ЗОР </v>
      </c>
      <c r="F58" s="385" t="str">
        <f>VLOOKUP($AJ58,мандатка!$B:$Z,7,FALSE)</f>
        <v>Запорізька</v>
      </c>
      <c r="G58" s="413">
        <f>SUM(AM58:AM63)/6*4</f>
        <v>5.333333333333333</v>
      </c>
      <c r="H58" s="400"/>
      <c r="I58" s="400">
        <v>6</v>
      </c>
      <c r="J58" s="400">
        <v>12</v>
      </c>
      <c r="K58" s="400">
        <v>20</v>
      </c>
      <c r="L58" s="400">
        <v>25</v>
      </c>
      <c r="M58" s="400">
        <v>3</v>
      </c>
      <c r="N58" s="400">
        <v>101</v>
      </c>
      <c r="O58" s="400">
        <v>140</v>
      </c>
      <c r="P58" s="400">
        <v>0</v>
      </c>
      <c r="Q58" s="406"/>
      <c r="R58" s="406"/>
      <c r="S58" s="406"/>
      <c r="T58" s="406"/>
      <c r="U58" s="400"/>
      <c r="V58" s="400"/>
      <c r="W58" s="400"/>
      <c r="X58" s="400"/>
      <c r="Y58" s="400"/>
      <c r="Z58" s="400"/>
      <c r="AA58" s="400">
        <f>SUM(I58:T63)</f>
        <v>307</v>
      </c>
      <c r="AB58" s="403">
        <f>PRODUCT(AA58,AI$10)</f>
        <v>0.10659722222222223</v>
      </c>
      <c r="AC58" s="391">
        <v>0.04861111111111111</v>
      </c>
      <c r="AD58" s="391">
        <v>0.0005092592592592592</v>
      </c>
      <c r="AE58" s="416">
        <f>SUM(AB58:AD63)</f>
        <v>0.1557175925925926</v>
      </c>
      <c r="AF58" s="421">
        <f>AE58/AI$9</f>
        <v>5.61284939507718</v>
      </c>
      <c r="AG58" s="409">
        <v>8</v>
      </c>
      <c r="AH58" s="394"/>
      <c r="AI58" s="419">
        <v>0.00034722222222222224</v>
      </c>
      <c r="AJ58" s="397">
        <v>100</v>
      </c>
      <c r="AK58" s="95">
        <f>VLOOKUP($AJ58,мандатка!$R:$AC,2,FALSE)</f>
        <v>101</v>
      </c>
      <c r="AL58" s="388">
        <f>AF58</f>
        <v>5.61284939507718</v>
      </c>
      <c r="AM58" s="96">
        <f t="shared" si="0"/>
        <v>3</v>
      </c>
      <c r="AN58" s="384">
        <f>AG58</f>
        <v>8</v>
      </c>
      <c r="AO58" s="398">
        <f>AE58</f>
        <v>0.1557175925925926</v>
      </c>
      <c r="AP58" s="428">
        <f>AF58</f>
        <v>5.61284939507718</v>
      </c>
    </row>
    <row r="59" spans="1:42" ht="12" customHeight="1">
      <c r="A59" s="407"/>
      <c r="B59" s="235" t="str">
        <f>VLOOKUP($AK59,мандатка!$B:$Z,3,FALSE)</f>
        <v>Рогожин Микита</v>
      </c>
      <c r="C59" s="262">
        <f>VLOOKUP($AK59,мандатка!$B:$Z,4,FALSE)</f>
        <v>2000</v>
      </c>
      <c r="D59" s="235" t="str">
        <f>VLOOKUP($AK59,мандатка!$B:$Z,5,FALSE)</f>
        <v>III</v>
      </c>
      <c r="E59" s="411"/>
      <c r="F59" s="386"/>
      <c r="G59" s="414"/>
      <c r="H59" s="401"/>
      <c r="I59" s="401"/>
      <c r="J59" s="401"/>
      <c r="K59" s="401"/>
      <c r="L59" s="401"/>
      <c r="M59" s="401"/>
      <c r="N59" s="401"/>
      <c r="O59" s="401"/>
      <c r="P59" s="401"/>
      <c r="Q59" s="407"/>
      <c r="R59" s="407"/>
      <c r="S59" s="407"/>
      <c r="T59" s="407"/>
      <c r="U59" s="401"/>
      <c r="V59" s="401"/>
      <c r="W59" s="401"/>
      <c r="X59" s="401"/>
      <c r="Y59" s="401"/>
      <c r="Z59" s="401"/>
      <c r="AA59" s="401"/>
      <c r="AB59" s="404"/>
      <c r="AC59" s="392"/>
      <c r="AD59" s="392"/>
      <c r="AE59" s="417"/>
      <c r="AF59" s="422"/>
      <c r="AG59" s="407"/>
      <c r="AH59" s="395"/>
      <c r="AI59" s="419"/>
      <c r="AJ59" s="397"/>
      <c r="AK59" s="95">
        <f>VLOOKUP($AJ58,мандатка!$R:$AC,3,FALSE)</f>
        <v>102</v>
      </c>
      <c r="AL59" s="389"/>
      <c r="AM59" s="96">
        <f t="shared" si="0"/>
        <v>1</v>
      </c>
      <c r="AN59" s="384"/>
      <c r="AO59" s="399"/>
      <c r="AP59" s="399"/>
    </row>
    <row r="60" spans="1:42" ht="12" customHeight="1">
      <c r="A60" s="407"/>
      <c r="B60" s="235" t="str">
        <f>VLOOKUP($AK60,мандатка!$B:$Z,3,FALSE)</f>
        <v>Шафак Джан</v>
      </c>
      <c r="C60" s="262">
        <f>VLOOKUP($AK60,мандатка!$B:$Z,4,FALSE)</f>
        <v>1999</v>
      </c>
      <c r="D60" s="235" t="str">
        <f>VLOOKUP($AK60,мандатка!$B:$Z,5,FALSE)</f>
        <v>III</v>
      </c>
      <c r="E60" s="411"/>
      <c r="F60" s="386"/>
      <c r="G60" s="414"/>
      <c r="H60" s="401"/>
      <c r="I60" s="401"/>
      <c r="J60" s="401"/>
      <c r="K60" s="401"/>
      <c r="L60" s="401"/>
      <c r="M60" s="401"/>
      <c r="N60" s="401"/>
      <c r="O60" s="401"/>
      <c r="P60" s="401"/>
      <c r="Q60" s="407"/>
      <c r="R60" s="407"/>
      <c r="S60" s="407"/>
      <c r="T60" s="407"/>
      <c r="U60" s="401"/>
      <c r="V60" s="401"/>
      <c r="W60" s="401"/>
      <c r="X60" s="401"/>
      <c r="Y60" s="401"/>
      <c r="Z60" s="401"/>
      <c r="AA60" s="401"/>
      <c r="AB60" s="404"/>
      <c r="AC60" s="392"/>
      <c r="AD60" s="392"/>
      <c r="AE60" s="417"/>
      <c r="AF60" s="422"/>
      <c r="AG60" s="407"/>
      <c r="AH60" s="395"/>
      <c r="AI60" s="419"/>
      <c r="AJ60" s="397"/>
      <c r="AK60" s="95">
        <f>VLOOKUP($AJ58,мандатка!$R:$AC,4,FALSE)</f>
        <v>103</v>
      </c>
      <c r="AL60" s="389"/>
      <c r="AM60" s="96">
        <f t="shared" si="0"/>
        <v>1</v>
      </c>
      <c r="AN60" s="384"/>
      <c r="AO60" s="399"/>
      <c r="AP60" s="399"/>
    </row>
    <row r="61" spans="1:42" ht="12" customHeight="1">
      <c r="A61" s="407"/>
      <c r="B61" s="235" t="str">
        <f>VLOOKUP($AK61,мандатка!$B:$Z,3,FALSE)</f>
        <v>Бабченко Роман</v>
      </c>
      <c r="C61" s="262">
        <f>VLOOKUP($AK61,мандатка!$B:$Z,4,FALSE)</f>
        <v>1998</v>
      </c>
      <c r="D61" s="235" t="str">
        <f>VLOOKUP($AK61,мандатка!$B:$Z,5,FALSE)</f>
        <v>III</v>
      </c>
      <c r="E61" s="411"/>
      <c r="F61" s="386"/>
      <c r="G61" s="414"/>
      <c r="H61" s="401"/>
      <c r="I61" s="401"/>
      <c r="J61" s="401"/>
      <c r="K61" s="401"/>
      <c r="L61" s="401"/>
      <c r="M61" s="401"/>
      <c r="N61" s="401"/>
      <c r="O61" s="401"/>
      <c r="P61" s="401"/>
      <c r="Q61" s="407"/>
      <c r="R61" s="407"/>
      <c r="S61" s="407"/>
      <c r="T61" s="407"/>
      <c r="U61" s="401"/>
      <c r="V61" s="401"/>
      <c r="W61" s="401"/>
      <c r="X61" s="401"/>
      <c r="Y61" s="401"/>
      <c r="Z61" s="401"/>
      <c r="AA61" s="401"/>
      <c r="AB61" s="404"/>
      <c r="AC61" s="392"/>
      <c r="AD61" s="392"/>
      <c r="AE61" s="417"/>
      <c r="AF61" s="422"/>
      <c r="AG61" s="407"/>
      <c r="AH61" s="395"/>
      <c r="AI61" s="419"/>
      <c r="AJ61" s="397"/>
      <c r="AK61" s="95">
        <f>VLOOKUP($AJ58,мандатка!$R:$AC,5,FALSE)</f>
        <v>106</v>
      </c>
      <c r="AL61" s="389"/>
      <c r="AM61" s="96">
        <f t="shared" si="0"/>
        <v>1</v>
      </c>
      <c r="AN61" s="384"/>
      <c r="AO61" s="399"/>
      <c r="AP61" s="399"/>
    </row>
    <row r="62" spans="1:42" ht="12" customHeight="1">
      <c r="A62" s="407"/>
      <c r="B62" s="235" t="str">
        <f>VLOOKUP($AK62,мандатка!$B:$Z,3,FALSE)</f>
        <v>Межуева Даниелла</v>
      </c>
      <c r="C62" s="262">
        <f>VLOOKUP($AK62,мандатка!$B:$Z,4,FALSE)</f>
        <v>1999</v>
      </c>
      <c r="D62" s="235" t="str">
        <f>VLOOKUP($AK62,мандатка!$B:$Z,5,FALSE)</f>
        <v>III</v>
      </c>
      <c r="E62" s="411"/>
      <c r="F62" s="386"/>
      <c r="G62" s="414"/>
      <c r="H62" s="401"/>
      <c r="I62" s="401"/>
      <c r="J62" s="401"/>
      <c r="K62" s="401"/>
      <c r="L62" s="401"/>
      <c r="M62" s="401"/>
      <c r="N62" s="401"/>
      <c r="O62" s="401"/>
      <c r="P62" s="401"/>
      <c r="Q62" s="407"/>
      <c r="R62" s="407"/>
      <c r="S62" s="407"/>
      <c r="T62" s="407"/>
      <c r="U62" s="401"/>
      <c r="V62" s="401"/>
      <c r="W62" s="401"/>
      <c r="X62" s="401"/>
      <c r="Y62" s="401"/>
      <c r="Z62" s="401"/>
      <c r="AA62" s="401"/>
      <c r="AB62" s="404"/>
      <c r="AC62" s="392"/>
      <c r="AD62" s="392"/>
      <c r="AE62" s="417"/>
      <c r="AF62" s="422"/>
      <c r="AG62" s="407"/>
      <c r="AH62" s="395"/>
      <c r="AI62" s="419"/>
      <c r="AJ62" s="397"/>
      <c r="AK62" s="95">
        <f>VLOOKUP($AJ58,мандатка!$R:$AC,6,FALSE)</f>
        <v>107</v>
      </c>
      <c r="AL62" s="389"/>
      <c r="AM62" s="96">
        <f t="shared" si="0"/>
        <v>1</v>
      </c>
      <c r="AN62" s="384"/>
      <c r="AO62" s="399"/>
      <c r="AP62" s="399"/>
    </row>
    <row r="63" spans="1:42" ht="12" customHeight="1">
      <c r="A63" s="408"/>
      <c r="B63" s="235" t="str">
        <f>VLOOKUP($AK63,мандатка!$B:$Z,3,FALSE)</f>
        <v>Молозінова Анастасія</v>
      </c>
      <c r="C63" s="262">
        <f>VLOOKUP($AK63,мандатка!$B:$Z,4,FALSE)</f>
        <v>2000</v>
      </c>
      <c r="D63" s="235" t="str">
        <f>VLOOKUP($AK63,мандатка!$B:$Z,5,FALSE)</f>
        <v>III</v>
      </c>
      <c r="E63" s="412"/>
      <c r="F63" s="387"/>
      <c r="G63" s="415"/>
      <c r="H63" s="402"/>
      <c r="I63" s="402"/>
      <c r="J63" s="402"/>
      <c r="K63" s="402"/>
      <c r="L63" s="402"/>
      <c r="M63" s="402"/>
      <c r="N63" s="402"/>
      <c r="O63" s="402"/>
      <c r="P63" s="402"/>
      <c r="Q63" s="408"/>
      <c r="R63" s="408"/>
      <c r="S63" s="408"/>
      <c r="T63" s="408"/>
      <c r="U63" s="402"/>
      <c r="V63" s="402"/>
      <c r="W63" s="402"/>
      <c r="X63" s="402"/>
      <c r="Y63" s="402"/>
      <c r="Z63" s="402"/>
      <c r="AA63" s="402"/>
      <c r="AB63" s="405"/>
      <c r="AC63" s="393"/>
      <c r="AD63" s="393"/>
      <c r="AE63" s="418"/>
      <c r="AF63" s="423"/>
      <c r="AG63" s="408"/>
      <c r="AH63" s="396"/>
      <c r="AI63" s="419"/>
      <c r="AJ63" s="397"/>
      <c r="AK63" s="95">
        <f>VLOOKUP($AJ58,мандатка!$R:$AC,7,FALSE)</f>
        <v>108</v>
      </c>
      <c r="AL63" s="390"/>
      <c r="AM63" s="96">
        <f t="shared" si="0"/>
        <v>1</v>
      </c>
      <c r="AN63" s="384"/>
      <c r="AO63" s="399"/>
      <c r="AP63" s="399"/>
    </row>
    <row r="64" spans="1:42" ht="12.75" customHeight="1">
      <c r="A64" s="409" t="s">
        <v>301</v>
      </c>
      <c r="B64" s="235" t="str">
        <f>VLOOKUP($AK64,мандатка!$B:$Z,3,FALSE)</f>
        <v>Осадчий Єгор </v>
      </c>
      <c r="C64" s="262">
        <f>VLOOKUP($AK64,мандатка!$B:$Z,4,FALSE)</f>
        <v>1999</v>
      </c>
      <c r="D64" s="235" t="str">
        <f>VLOOKUP($AK64,мандатка!$B:$Z,5,FALSE)</f>
        <v>III</v>
      </c>
      <c r="E64" s="410" t="str">
        <f>VLOOKUP($AJ64,мандатка!$B:$Z,3,FALSE)</f>
        <v>Кіровоградська область</v>
      </c>
      <c r="F64" s="385" t="str">
        <f>VLOOKUP($AJ64,мандатка!$B:$Z,7,FALSE)</f>
        <v>Кіровоградська</v>
      </c>
      <c r="G64" s="413">
        <f>SUM(AM64:AM69)/6*4</f>
        <v>0.9333333333333336</v>
      </c>
      <c r="H64" s="400"/>
      <c r="I64" s="400">
        <v>0</v>
      </c>
      <c r="J64" s="400">
        <v>7</v>
      </c>
      <c r="K64" s="400">
        <v>4</v>
      </c>
      <c r="L64" s="420">
        <v>56</v>
      </c>
      <c r="M64" s="400"/>
      <c r="N64" s="400"/>
      <c r="O64" s="400"/>
      <c r="P64" s="400">
        <v>1</v>
      </c>
      <c r="Q64" s="406"/>
      <c r="R64" s="406"/>
      <c r="S64" s="406"/>
      <c r="T64" s="406"/>
      <c r="U64" s="400"/>
      <c r="V64" s="400"/>
      <c r="W64" s="400"/>
      <c r="X64" s="400"/>
      <c r="Y64" s="400"/>
      <c r="Z64" s="400"/>
      <c r="AA64" s="400">
        <f>SUM(I64:T69)</f>
        <v>68</v>
      </c>
      <c r="AB64" s="403">
        <f>PRODUCT(AA64,AI$10)</f>
        <v>0.02361111111111111</v>
      </c>
      <c r="AC64" s="391">
        <v>0.027777777777777776</v>
      </c>
      <c r="AD64" s="391">
        <v>0.0043749999999999995</v>
      </c>
      <c r="AE64" s="416">
        <f>SUM(AB64:AD69)</f>
        <v>0.055763888888888884</v>
      </c>
      <c r="AF64" s="421">
        <f>AE64/AI$9</f>
        <v>2.010012515644555</v>
      </c>
      <c r="AG64" s="409">
        <v>9</v>
      </c>
      <c r="AH64" s="394"/>
      <c r="AI64" s="419">
        <v>0.00034722222222222224</v>
      </c>
      <c r="AJ64" s="397">
        <v>200</v>
      </c>
      <c r="AK64" s="95">
        <f>VLOOKUP($AJ64,мандатка!$R:$AC,2,FALSE)</f>
        <v>201</v>
      </c>
      <c r="AL64" s="388">
        <f>AF64</f>
        <v>2.010012515644555</v>
      </c>
      <c r="AM64" s="96">
        <f t="shared" si="0"/>
        <v>1</v>
      </c>
      <c r="AN64" s="384">
        <f>AG64</f>
        <v>9</v>
      </c>
      <c r="AO64" s="398">
        <f>AE64</f>
        <v>0.055763888888888884</v>
      </c>
      <c r="AP64" s="428">
        <f>AF64</f>
        <v>2.010012515644555</v>
      </c>
    </row>
    <row r="65" spans="1:42" ht="12" customHeight="1">
      <c r="A65" s="407"/>
      <c r="B65" s="235" t="str">
        <f>VLOOKUP($AK65,мандатка!$B:$Z,3,FALSE)</f>
        <v>Рудник Данило</v>
      </c>
      <c r="C65" s="262">
        <f>VLOOKUP($AK65,мандатка!$B:$Z,4,FALSE)</f>
        <v>1999</v>
      </c>
      <c r="D65" s="235" t="str">
        <f>VLOOKUP($AK65,мандатка!$B:$Z,5,FALSE)</f>
        <v>III юн</v>
      </c>
      <c r="E65" s="411"/>
      <c r="F65" s="386"/>
      <c r="G65" s="414"/>
      <c r="H65" s="401"/>
      <c r="I65" s="401"/>
      <c r="J65" s="401"/>
      <c r="K65" s="401"/>
      <c r="L65" s="401"/>
      <c r="M65" s="401"/>
      <c r="N65" s="401"/>
      <c r="O65" s="401"/>
      <c r="P65" s="401"/>
      <c r="Q65" s="407"/>
      <c r="R65" s="407"/>
      <c r="S65" s="407"/>
      <c r="T65" s="407"/>
      <c r="U65" s="401"/>
      <c r="V65" s="401"/>
      <c r="W65" s="401"/>
      <c r="X65" s="401"/>
      <c r="Y65" s="401"/>
      <c r="Z65" s="401"/>
      <c r="AA65" s="401"/>
      <c r="AB65" s="404"/>
      <c r="AC65" s="392"/>
      <c r="AD65" s="392"/>
      <c r="AE65" s="417"/>
      <c r="AF65" s="422"/>
      <c r="AG65" s="407"/>
      <c r="AH65" s="395"/>
      <c r="AI65" s="419"/>
      <c r="AJ65" s="397"/>
      <c r="AK65" s="95">
        <f>VLOOKUP($AJ64,мандатка!$R:$AC,3,FALSE)</f>
        <v>202</v>
      </c>
      <c r="AL65" s="389"/>
      <c r="AM65" s="96">
        <f t="shared" si="0"/>
        <v>0.1</v>
      </c>
      <c r="AN65" s="384"/>
      <c r="AO65" s="399"/>
      <c r="AP65" s="399"/>
    </row>
    <row r="66" spans="1:42" ht="12" customHeight="1">
      <c r="A66" s="407"/>
      <c r="B66" s="235" t="str">
        <f>VLOOKUP($AK66,мандатка!$B:$Z,3,FALSE)</f>
        <v>Мамалига Данило</v>
      </c>
      <c r="C66" s="262">
        <f>VLOOKUP($AK66,мандатка!$B:$Z,4,FALSE)</f>
        <v>1999</v>
      </c>
      <c r="D66" s="235" t="str">
        <f>VLOOKUP($AK66,мандатка!$B:$Z,5,FALSE)</f>
        <v>III юн</v>
      </c>
      <c r="E66" s="411"/>
      <c r="F66" s="386"/>
      <c r="G66" s="414"/>
      <c r="H66" s="401"/>
      <c r="I66" s="401"/>
      <c r="J66" s="401"/>
      <c r="K66" s="401"/>
      <c r="L66" s="401"/>
      <c r="M66" s="401"/>
      <c r="N66" s="401"/>
      <c r="O66" s="401"/>
      <c r="P66" s="401"/>
      <c r="Q66" s="407"/>
      <c r="R66" s="407"/>
      <c r="S66" s="407"/>
      <c r="T66" s="407"/>
      <c r="U66" s="401"/>
      <c r="V66" s="401"/>
      <c r="W66" s="401"/>
      <c r="X66" s="401"/>
      <c r="Y66" s="401"/>
      <c r="Z66" s="401"/>
      <c r="AA66" s="401"/>
      <c r="AB66" s="404"/>
      <c r="AC66" s="392"/>
      <c r="AD66" s="392"/>
      <c r="AE66" s="417"/>
      <c r="AF66" s="422"/>
      <c r="AG66" s="407"/>
      <c r="AH66" s="395"/>
      <c r="AI66" s="419"/>
      <c r="AJ66" s="397"/>
      <c r="AK66" s="95">
        <f>VLOOKUP($AJ64,мандатка!$R:$AC,4,FALSE)</f>
        <v>203</v>
      </c>
      <c r="AL66" s="389"/>
      <c r="AM66" s="96">
        <f t="shared" si="0"/>
        <v>0.1</v>
      </c>
      <c r="AN66" s="384"/>
      <c r="AO66" s="399"/>
      <c r="AP66" s="399"/>
    </row>
    <row r="67" spans="1:42" ht="12" customHeight="1">
      <c r="A67" s="407"/>
      <c r="B67" s="235" t="str">
        <f>VLOOKUP($AK67,мандатка!$B:$Z,3,FALSE)</f>
        <v>Сидорова Аліса</v>
      </c>
      <c r="C67" s="262">
        <f>VLOOKUP($AK67,мандатка!$B:$Z,4,FALSE)</f>
        <v>2001</v>
      </c>
      <c r="D67" s="235">
        <f>VLOOKUP($AK67,мандатка!$B:$Z,5,FALSE)</f>
        <v>0</v>
      </c>
      <c r="E67" s="411"/>
      <c r="F67" s="386"/>
      <c r="G67" s="414"/>
      <c r="H67" s="401"/>
      <c r="I67" s="401"/>
      <c r="J67" s="401"/>
      <c r="K67" s="401"/>
      <c r="L67" s="401"/>
      <c r="M67" s="401"/>
      <c r="N67" s="401"/>
      <c r="O67" s="401"/>
      <c r="P67" s="401"/>
      <c r="Q67" s="407"/>
      <c r="R67" s="407"/>
      <c r="S67" s="407"/>
      <c r="T67" s="407"/>
      <c r="U67" s="401"/>
      <c r="V67" s="401"/>
      <c r="W67" s="401"/>
      <c r="X67" s="401"/>
      <c r="Y67" s="401"/>
      <c r="Z67" s="401"/>
      <c r="AA67" s="401"/>
      <c r="AB67" s="404"/>
      <c r="AC67" s="392"/>
      <c r="AD67" s="392"/>
      <c r="AE67" s="417"/>
      <c r="AF67" s="422"/>
      <c r="AG67" s="407"/>
      <c r="AH67" s="395"/>
      <c r="AI67" s="419"/>
      <c r="AJ67" s="397"/>
      <c r="AK67" s="95">
        <f>VLOOKUP($AJ64,мандатка!$R:$AC,5,FALSE)</f>
        <v>204</v>
      </c>
      <c r="AL67" s="389"/>
      <c r="AM67" s="96">
        <f t="shared" si="0"/>
        <v>0</v>
      </c>
      <c r="AN67" s="384"/>
      <c r="AO67" s="399"/>
      <c r="AP67" s="399"/>
    </row>
    <row r="68" spans="1:42" ht="12" customHeight="1">
      <c r="A68" s="407"/>
      <c r="B68" s="235" t="str">
        <f>VLOOKUP($AK68,мандатка!$B:$Z,3,FALSE)</f>
        <v>Гросу Ольга</v>
      </c>
      <c r="C68" s="262">
        <f>VLOOKUP($AK68,мандатка!$B:$Z,4,FALSE)</f>
        <v>2001</v>
      </c>
      <c r="D68" s="235" t="str">
        <f>VLOOKUP($AK68,мандатка!$B:$Z,5,FALSE)</f>
        <v>III юн</v>
      </c>
      <c r="E68" s="411"/>
      <c r="F68" s="386"/>
      <c r="G68" s="414"/>
      <c r="H68" s="401"/>
      <c r="I68" s="401"/>
      <c r="J68" s="401"/>
      <c r="K68" s="401"/>
      <c r="L68" s="401"/>
      <c r="M68" s="401"/>
      <c r="N68" s="401"/>
      <c r="O68" s="401"/>
      <c r="P68" s="401"/>
      <c r="Q68" s="407"/>
      <c r="R68" s="407"/>
      <c r="S68" s="407"/>
      <c r="T68" s="407"/>
      <c r="U68" s="401"/>
      <c r="V68" s="401"/>
      <c r="W68" s="401"/>
      <c r="X68" s="401"/>
      <c r="Y68" s="401"/>
      <c r="Z68" s="401"/>
      <c r="AA68" s="401"/>
      <c r="AB68" s="404"/>
      <c r="AC68" s="392"/>
      <c r="AD68" s="392"/>
      <c r="AE68" s="417"/>
      <c r="AF68" s="422"/>
      <c r="AG68" s="407"/>
      <c r="AH68" s="395"/>
      <c r="AI68" s="419"/>
      <c r="AJ68" s="397"/>
      <c r="AK68" s="95">
        <f>VLOOKUP($AJ64,мандатка!$R:$AC,6,FALSE)</f>
        <v>205</v>
      </c>
      <c r="AL68" s="389"/>
      <c r="AM68" s="96">
        <f t="shared" si="0"/>
        <v>0.1</v>
      </c>
      <c r="AN68" s="384"/>
      <c r="AO68" s="399"/>
      <c r="AP68" s="399"/>
    </row>
    <row r="69" spans="1:42" ht="12" customHeight="1">
      <c r="A69" s="408"/>
      <c r="B69" s="235" t="str">
        <f>VLOOKUP($AK69,мандатка!$B:$Z,3,FALSE)</f>
        <v>Киянченко Карина</v>
      </c>
      <c r="C69" s="262">
        <f>VLOOKUP($AK69,мандатка!$B:$Z,4,FALSE)</f>
        <v>1999</v>
      </c>
      <c r="D69" s="235" t="str">
        <f>VLOOKUP($AK69,мандатка!$B:$Z,5,FALSE)</f>
        <v>III юн</v>
      </c>
      <c r="E69" s="412"/>
      <c r="F69" s="387"/>
      <c r="G69" s="415"/>
      <c r="H69" s="402"/>
      <c r="I69" s="402"/>
      <c r="J69" s="402"/>
      <c r="K69" s="402"/>
      <c r="L69" s="402"/>
      <c r="M69" s="402"/>
      <c r="N69" s="402"/>
      <c r="O69" s="402"/>
      <c r="P69" s="402"/>
      <c r="Q69" s="408"/>
      <c r="R69" s="408"/>
      <c r="S69" s="408"/>
      <c r="T69" s="408"/>
      <c r="U69" s="402"/>
      <c r="V69" s="402"/>
      <c r="W69" s="402"/>
      <c r="X69" s="402"/>
      <c r="Y69" s="402"/>
      <c r="Z69" s="402"/>
      <c r="AA69" s="402"/>
      <c r="AB69" s="405"/>
      <c r="AC69" s="393"/>
      <c r="AD69" s="393"/>
      <c r="AE69" s="418"/>
      <c r="AF69" s="423"/>
      <c r="AG69" s="408"/>
      <c r="AH69" s="396"/>
      <c r="AI69" s="419"/>
      <c r="AJ69" s="397"/>
      <c r="AK69" s="95">
        <f>VLOOKUP($AJ64,мандатка!$R:$AC,7,FALSE)</f>
        <v>206</v>
      </c>
      <c r="AL69" s="390"/>
      <c r="AM69" s="96">
        <f t="shared" si="0"/>
        <v>0.1</v>
      </c>
      <c r="AN69" s="384"/>
      <c r="AO69" s="399"/>
      <c r="AP69" s="399"/>
    </row>
    <row r="70" spans="1:42" ht="12.75" customHeight="1">
      <c r="A70" s="409" t="s">
        <v>301</v>
      </c>
      <c r="B70" s="235" t="str">
        <f>VLOOKUP($AK70,мандатка!$B:$Z,3,FALSE)</f>
        <v>Лавриненко Олексій</v>
      </c>
      <c r="C70" s="262">
        <f>VLOOKUP($AK70,мандатка!$B:$Z,4,FALSE)</f>
        <v>1998</v>
      </c>
      <c r="D70" s="235" t="str">
        <f>VLOOKUP($AK70,мандатка!$B:$Z,5,FALSE)</f>
        <v>III</v>
      </c>
      <c r="E70" s="410" t="str">
        <f>VLOOKUP($AJ70,мандатка!$B:$Z,3,FALSE)</f>
        <v>Харьківська область</v>
      </c>
      <c r="F70" s="385" t="str">
        <f>VLOOKUP($AJ70,мандатка!$B:$Z,7,FALSE)</f>
        <v>Харьківська</v>
      </c>
      <c r="G70" s="413">
        <f>SUM(AM70:AM75)/6*4</f>
        <v>5.333333333333333</v>
      </c>
      <c r="H70" s="400"/>
      <c r="I70" s="400">
        <v>3</v>
      </c>
      <c r="J70" s="400">
        <v>1</v>
      </c>
      <c r="K70" s="400">
        <v>0</v>
      </c>
      <c r="L70" s="400">
        <v>76</v>
      </c>
      <c r="M70" s="400"/>
      <c r="N70" s="400"/>
      <c r="O70" s="400"/>
      <c r="P70" s="400">
        <v>3</v>
      </c>
      <c r="Q70" s="406"/>
      <c r="R70" s="406"/>
      <c r="S70" s="406"/>
      <c r="T70" s="406"/>
      <c r="U70" s="400"/>
      <c r="V70" s="400"/>
      <c r="W70" s="400"/>
      <c r="X70" s="400"/>
      <c r="Y70" s="400"/>
      <c r="Z70" s="400"/>
      <c r="AA70" s="400">
        <f>SUM(I70:T75)</f>
        <v>83</v>
      </c>
      <c r="AB70" s="403">
        <f>PRODUCT(AA70,AI$10)</f>
        <v>0.028819444444444446</v>
      </c>
      <c r="AC70" s="391">
        <v>0.027777777777777776</v>
      </c>
      <c r="AD70" s="391">
        <v>0.00032407407407407406</v>
      </c>
      <c r="AE70" s="416">
        <f>SUM(AB70:AD75)</f>
        <v>0.056921296296296296</v>
      </c>
      <c r="AF70" s="421">
        <f>AE70/AI$9</f>
        <v>2.0517313308302043</v>
      </c>
      <c r="AG70" s="409">
        <v>10</v>
      </c>
      <c r="AH70" s="394"/>
      <c r="AI70" s="419">
        <v>0.00034722222222222224</v>
      </c>
      <c r="AJ70" s="397">
        <v>150</v>
      </c>
      <c r="AK70" s="95">
        <f>VLOOKUP($AJ70,мандатка!$R:$AC,2,FALSE)</f>
        <v>151</v>
      </c>
      <c r="AL70" s="388">
        <f>AF70</f>
        <v>2.0517313308302043</v>
      </c>
      <c r="AM70" s="96">
        <f t="shared" si="0"/>
        <v>1</v>
      </c>
      <c r="AN70" s="384">
        <f>AG70</f>
        <v>10</v>
      </c>
      <c r="AO70" s="398">
        <f>AE70</f>
        <v>0.056921296296296296</v>
      </c>
      <c r="AP70" s="428">
        <f>AF70</f>
        <v>2.0517313308302043</v>
      </c>
    </row>
    <row r="71" spans="1:42" ht="12" customHeight="1">
      <c r="A71" s="407"/>
      <c r="B71" s="235" t="str">
        <f>VLOOKUP($AK71,мандатка!$B:$Z,3,FALSE)</f>
        <v>Кохан Владислав</v>
      </c>
      <c r="C71" s="262">
        <f>VLOOKUP($AK71,мандатка!$B:$Z,4,FALSE)</f>
        <v>1999</v>
      </c>
      <c r="D71" s="235" t="str">
        <f>VLOOKUP($AK71,мандатка!$B:$Z,5,FALSE)</f>
        <v>III</v>
      </c>
      <c r="E71" s="411"/>
      <c r="F71" s="386"/>
      <c r="G71" s="414"/>
      <c r="H71" s="401"/>
      <c r="I71" s="401"/>
      <c r="J71" s="401"/>
      <c r="K71" s="401"/>
      <c r="L71" s="401"/>
      <c r="M71" s="401"/>
      <c r="N71" s="401"/>
      <c r="O71" s="401"/>
      <c r="P71" s="401"/>
      <c r="Q71" s="407"/>
      <c r="R71" s="407"/>
      <c r="S71" s="407"/>
      <c r="T71" s="407"/>
      <c r="U71" s="401"/>
      <c r="V71" s="401"/>
      <c r="W71" s="401"/>
      <c r="X71" s="401"/>
      <c r="Y71" s="401"/>
      <c r="Z71" s="401"/>
      <c r="AA71" s="401"/>
      <c r="AB71" s="404"/>
      <c r="AC71" s="392"/>
      <c r="AD71" s="392"/>
      <c r="AE71" s="417"/>
      <c r="AF71" s="422"/>
      <c r="AG71" s="407"/>
      <c r="AH71" s="395"/>
      <c r="AI71" s="419"/>
      <c r="AJ71" s="397"/>
      <c r="AK71" s="95">
        <f>VLOOKUP($AJ70,мандатка!$R:$AC,3,FALSE)</f>
        <v>152</v>
      </c>
      <c r="AL71" s="389"/>
      <c r="AM71" s="96">
        <f t="shared" si="0"/>
        <v>1</v>
      </c>
      <c r="AN71" s="384"/>
      <c r="AO71" s="399"/>
      <c r="AP71" s="399"/>
    </row>
    <row r="72" spans="1:42" ht="12" customHeight="1">
      <c r="A72" s="407"/>
      <c r="B72" s="235" t="str">
        <f>VLOOKUP($AK72,мандатка!$B:$Z,3,FALSE)</f>
        <v>Морока Микола</v>
      </c>
      <c r="C72" s="262">
        <f>VLOOKUP($AK72,мандатка!$B:$Z,4,FALSE)</f>
        <v>1998</v>
      </c>
      <c r="D72" s="235" t="str">
        <f>VLOOKUP($AK72,мандатка!$B:$Z,5,FALSE)</f>
        <v>III</v>
      </c>
      <c r="E72" s="411"/>
      <c r="F72" s="386"/>
      <c r="G72" s="414"/>
      <c r="H72" s="401"/>
      <c r="I72" s="401"/>
      <c r="J72" s="401"/>
      <c r="K72" s="401"/>
      <c r="L72" s="401"/>
      <c r="M72" s="401"/>
      <c r="N72" s="401"/>
      <c r="O72" s="401"/>
      <c r="P72" s="401"/>
      <c r="Q72" s="407"/>
      <c r="R72" s="407"/>
      <c r="S72" s="407"/>
      <c r="T72" s="407"/>
      <c r="U72" s="401"/>
      <c r="V72" s="401"/>
      <c r="W72" s="401"/>
      <c r="X72" s="401"/>
      <c r="Y72" s="401"/>
      <c r="Z72" s="401"/>
      <c r="AA72" s="401"/>
      <c r="AB72" s="404"/>
      <c r="AC72" s="392"/>
      <c r="AD72" s="392"/>
      <c r="AE72" s="417"/>
      <c r="AF72" s="422"/>
      <c r="AG72" s="407"/>
      <c r="AH72" s="395"/>
      <c r="AI72" s="419"/>
      <c r="AJ72" s="397"/>
      <c r="AK72" s="95">
        <f>VLOOKUP($AJ70,мандатка!$R:$AC,4,FALSE)</f>
        <v>153</v>
      </c>
      <c r="AL72" s="389"/>
      <c r="AM72" s="96">
        <f t="shared" si="0"/>
        <v>1</v>
      </c>
      <c r="AN72" s="384"/>
      <c r="AO72" s="399"/>
      <c r="AP72" s="399"/>
    </row>
    <row r="73" spans="1:42" ht="12" customHeight="1">
      <c r="A73" s="407"/>
      <c r="B73" s="235" t="str">
        <f>VLOOKUP($AK73,мандатка!$B:$Z,3,FALSE)</f>
        <v>Бабаєв Вячеслав</v>
      </c>
      <c r="C73" s="262">
        <f>VLOOKUP($AK73,мандатка!$B:$Z,4,FALSE)</f>
        <v>2001</v>
      </c>
      <c r="D73" s="235" t="str">
        <f>VLOOKUP($AK73,мандатка!$B:$Z,5,FALSE)</f>
        <v>III</v>
      </c>
      <c r="E73" s="411"/>
      <c r="F73" s="386"/>
      <c r="G73" s="414"/>
      <c r="H73" s="401"/>
      <c r="I73" s="401"/>
      <c r="J73" s="401"/>
      <c r="K73" s="401"/>
      <c r="L73" s="401"/>
      <c r="M73" s="401"/>
      <c r="N73" s="401"/>
      <c r="O73" s="401"/>
      <c r="P73" s="401"/>
      <c r="Q73" s="407"/>
      <c r="R73" s="407"/>
      <c r="S73" s="407"/>
      <c r="T73" s="407"/>
      <c r="U73" s="401"/>
      <c r="V73" s="401"/>
      <c r="W73" s="401"/>
      <c r="X73" s="401"/>
      <c r="Y73" s="401"/>
      <c r="Z73" s="401"/>
      <c r="AA73" s="401"/>
      <c r="AB73" s="404"/>
      <c r="AC73" s="392"/>
      <c r="AD73" s="392"/>
      <c r="AE73" s="417"/>
      <c r="AF73" s="422"/>
      <c r="AG73" s="407"/>
      <c r="AH73" s="395"/>
      <c r="AI73" s="419"/>
      <c r="AJ73" s="397"/>
      <c r="AK73" s="95">
        <f>VLOOKUP($AJ70,мандатка!$R:$AC,5,FALSE)</f>
        <v>154</v>
      </c>
      <c r="AL73" s="389"/>
      <c r="AM73" s="96">
        <f t="shared" si="0"/>
        <v>1</v>
      </c>
      <c r="AN73" s="384"/>
      <c r="AO73" s="399"/>
      <c r="AP73" s="399"/>
    </row>
    <row r="74" spans="1:42" ht="12" customHeight="1">
      <c r="A74" s="407"/>
      <c r="B74" s="235" t="str">
        <f>VLOOKUP($AK74,мандатка!$B:$Z,3,FALSE)</f>
        <v>Шевченко Маргарита</v>
      </c>
      <c r="C74" s="262">
        <f>VLOOKUP($AK74,мандатка!$B:$Z,4,FALSE)</f>
        <v>1999</v>
      </c>
      <c r="D74" s="235" t="str">
        <f>VLOOKUP($AK74,мандатка!$B:$Z,5,FALSE)</f>
        <v>III</v>
      </c>
      <c r="E74" s="411"/>
      <c r="F74" s="386"/>
      <c r="G74" s="414"/>
      <c r="H74" s="401"/>
      <c r="I74" s="401"/>
      <c r="J74" s="401"/>
      <c r="K74" s="401"/>
      <c r="L74" s="401"/>
      <c r="M74" s="401"/>
      <c r="N74" s="401"/>
      <c r="O74" s="401"/>
      <c r="P74" s="401"/>
      <c r="Q74" s="407"/>
      <c r="R74" s="407"/>
      <c r="S74" s="407"/>
      <c r="T74" s="407"/>
      <c r="U74" s="401"/>
      <c r="V74" s="401"/>
      <c r="W74" s="401"/>
      <c r="X74" s="401"/>
      <c r="Y74" s="401"/>
      <c r="Z74" s="401"/>
      <c r="AA74" s="401"/>
      <c r="AB74" s="404"/>
      <c r="AC74" s="392"/>
      <c r="AD74" s="392"/>
      <c r="AE74" s="417"/>
      <c r="AF74" s="422"/>
      <c r="AG74" s="407"/>
      <c r="AH74" s="395"/>
      <c r="AI74" s="419"/>
      <c r="AJ74" s="397"/>
      <c r="AK74" s="95">
        <f>VLOOKUP($AJ70,мандатка!$R:$AC,6,FALSE)</f>
        <v>155</v>
      </c>
      <c r="AL74" s="389"/>
      <c r="AM74" s="96">
        <f>IF($D74="МС",100,IF($D74="КМС",30,IF($D74="I",10,IF($D74="II",3,IF($D74="III",1,IF($D74="I юн",1,IF($D74="II юн",0.3,IF($D74="III юн",0.1,0))))))))</f>
        <v>1</v>
      </c>
      <c r="AN74" s="384"/>
      <c r="AO74" s="399"/>
      <c r="AP74" s="399"/>
    </row>
    <row r="75" spans="1:42" ht="12" customHeight="1">
      <c r="A75" s="408"/>
      <c r="B75" s="235" t="str">
        <f>VLOOKUP($AK75,мандатка!$B:$Z,3,FALSE)</f>
        <v>Шишко Каріна </v>
      </c>
      <c r="C75" s="262">
        <f>VLOOKUP($AK75,мандатка!$B:$Z,4,FALSE)</f>
        <v>1998</v>
      </c>
      <c r="D75" s="235" t="str">
        <f>VLOOKUP($AK75,мандатка!$B:$Z,5,FALSE)</f>
        <v>II</v>
      </c>
      <c r="E75" s="412"/>
      <c r="F75" s="387"/>
      <c r="G75" s="415"/>
      <c r="H75" s="402"/>
      <c r="I75" s="402"/>
      <c r="J75" s="402"/>
      <c r="K75" s="402"/>
      <c r="L75" s="402"/>
      <c r="M75" s="402"/>
      <c r="N75" s="402"/>
      <c r="O75" s="402"/>
      <c r="P75" s="402"/>
      <c r="Q75" s="408"/>
      <c r="R75" s="408"/>
      <c r="S75" s="408"/>
      <c r="T75" s="408"/>
      <c r="U75" s="402"/>
      <c r="V75" s="402"/>
      <c r="W75" s="402"/>
      <c r="X75" s="402"/>
      <c r="Y75" s="402"/>
      <c r="Z75" s="402"/>
      <c r="AA75" s="402"/>
      <c r="AB75" s="405"/>
      <c r="AC75" s="393"/>
      <c r="AD75" s="393"/>
      <c r="AE75" s="418"/>
      <c r="AF75" s="423"/>
      <c r="AG75" s="408"/>
      <c r="AH75" s="396"/>
      <c r="AI75" s="419"/>
      <c r="AJ75" s="397"/>
      <c r="AK75" s="95">
        <f>VLOOKUP($AJ70,мандатка!$R:$AC,7,FALSE)</f>
        <v>158</v>
      </c>
      <c r="AL75" s="390"/>
      <c r="AM75" s="96">
        <f>IF($D75="МС",100,IF($D75="КМС",30,IF($D75="I",10,IF($D75="II",3,IF($D75="III",1,IF($D75="I юн",1,IF($D75="II юн",0.3,IF($D75="III юн",0.1,0))))))))</f>
        <v>3</v>
      </c>
      <c r="AN75" s="384"/>
      <c r="AO75" s="399"/>
      <c r="AP75" s="399"/>
    </row>
    <row r="76" spans="1:40" ht="12" customHeight="1">
      <c r="A76" s="97"/>
      <c r="B76" s="101"/>
      <c r="C76" s="101"/>
      <c r="D76" s="101"/>
      <c r="E76" s="102"/>
      <c r="F76" s="102"/>
      <c r="G76" s="98"/>
      <c r="H76" s="97"/>
      <c r="I76" s="290"/>
      <c r="J76" s="290"/>
      <c r="K76" s="290"/>
      <c r="L76" s="290"/>
      <c r="M76" s="290"/>
      <c r="N76" s="290"/>
      <c r="O76" s="290"/>
      <c r="P76" s="290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9"/>
      <c r="AC76" s="99"/>
      <c r="AD76" s="99"/>
      <c r="AE76" s="99"/>
      <c r="AF76" s="100"/>
      <c r="AG76" s="97"/>
      <c r="AH76" s="97"/>
      <c r="AI76" s="103"/>
      <c r="AJ76" s="97"/>
      <c r="AK76" s="96"/>
      <c r="AL76" s="100"/>
      <c r="AM76" s="96"/>
      <c r="AN76" s="96"/>
    </row>
    <row r="77" spans="1:34" ht="15" customHeight="1">
      <c r="A77" s="430" t="s">
        <v>75</v>
      </c>
      <c r="B77" s="430"/>
      <c r="C77" s="430"/>
      <c r="D77" s="430"/>
      <c r="E77" s="431" t="s">
        <v>81</v>
      </c>
      <c r="F77" s="431"/>
      <c r="G77" s="431"/>
      <c r="H77" s="158"/>
      <c r="I77" s="432">
        <f>VLOOKUP($E$8,Розряди!$B:$L,2,FALSE)</f>
        <v>0</v>
      </c>
      <c r="J77" s="432"/>
      <c r="K77" s="292"/>
      <c r="L77" s="292"/>
      <c r="M77" s="292"/>
      <c r="N77" s="292"/>
      <c r="O77" s="292"/>
      <c r="P77" s="292"/>
      <c r="Q77" s="140"/>
      <c r="R77" s="140"/>
      <c r="S77" s="140"/>
      <c r="T77" s="140"/>
      <c r="U77" s="141"/>
      <c r="V77" s="142"/>
      <c r="W77" s="142"/>
      <c r="X77" s="140"/>
      <c r="Y77" s="143"/>
      <c r="Z77" s="144"/>
      <c r="AA77" s="140"/>
      <c r="AB77" s="141"/>
      <c r="AC77" s="121"/>
      <c r="AD77" s="155"/>
      <c r="AE77" s="139"/>
      <c r="AF77" s="121"/>
      <c r="AG77" s="121"/>
      <c r="AH77" s="121"/>
    </row>
    <row r="78" spans="1:34" s="13" customFormat="1" ht="13.5">
      <c r="A78" s="430"/>
      <c r="B78" s="430"/>
      <c r="C78" s="430"/>
      <c r="D78" s="430"/>
      <c r="E78" s="431" t="s">
        <v>80</v>
      </c>
      <c r="F78" s="431"/>
      <c r="G78" s="431"/>
      <c r="H78" s="145"/>
      <c r="I78" s="432">
        <f>VLOOKUP($E$8,Розряди!$B:$L,3,FALSE)</f>
        <v>1.08</v>
      </c>
      <c r="J78" s="432"/>
      <c r="K78" s="292"/>
      <c r="L78" s="292"/>
      <c r="M78" s="292"/>
      <c r="N78" s="292"/>
      <c r="O78" s="292"/>
      <c r="P78" s="292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56"/>
      <c r="AE78" s="145"/>
      <c r="AF78" s="145"/>
      <c r="AG78" s="145"/>
      <c r="AH78" s="145"/>
    </row>
    <row r="79" spans="1:34" ht="13.5" customHeight="1">
      <c r="A79" s="430"/>
      <c r="B79" s="430"/>
      <c r="C79" s="430"/>
      <c r="D79" s="430"/>
      <c r="E79" s="431" t="s">
        <v>76</v>
      </c>
      <c r="F79" s="431"/>
      <c r="G79" s="431"/>
      <c r="H79" s="149"/>
      <c r="I79" s="432">
        <f>VLOOKUP($E$8,Розряди!$B:$L,4,FALSE)</f>
        <v>1.26</v>
      </c>
      <c r="J79" s="432"/>
      <c r="K79" s="295"/>
      <c r="L79" s="294"/>
      <c r="M79" s="293"/>
      <c r="N79" s="293"/>
      <c r="O79" s="293"/>
      <c r="P79" s="293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57"/>
      <c r="AE79" s="148"/>
      <c r="AF79" s="148"/>
      <c r="AG79" s="148"/>
      <c r="AH79" s="148"/>
    </row>
    <row r="80" spans="1:35" ht="14.25" customHeight="1">
      <c r="A80" s="430"/>
      <c r="B80" s="430"/>
      <c r="C80" s="430"/>
      <c r="D80" s="430"/>
      <c r="E80" s="431" t="s">
        <v>77</v>
      </c>
      <c r="F80" s="431"/>
      <c r="G80" s="431"/>
      <c r="H80" s="149"/>
      <c r="I80" s="432">
        <f>VLOOKUP($E$8,Розряди!$B:$L,5,FALSE)</f>
        <v>1.62</v>
      </c>
      <c r="J80" s="432"/>
      <c r="K80" s="295"/>
      <c r="L80" s="294"/>
      <c r="M80" s="293"/>
      <c r="N80" s="293"/>
      <c r="O80" s="293"/>
      <c r="P80" s="293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57"/>
      <c r="AE80" s="148"/>
      <c r="AF80" s="148"/>
      <c r="AG80" s="148"/>
      <c r="AH80" s="148"/>
      <c r="AI80" s="117"/>
    </row>
    <row r="81" spans="1:35" ht="13.5" customHeight="1">
      <c r="A81" s="430"/>
      <c r="B81" s="430"/>
      <c r="C81" s="430"/>
      <c r="D81" s="430"/>
      <c r="E81" s="431" t="s">
        <v>78</v>
      </c>
      <c r="F81" s="431"/>
      <c r="G81" s="431"/>
      <c r="H81" s="149"/>
      <c r="I81" s="432">
        <f>VLOOKUP($E$8,Розряди!$B:$L,6,FALSE)</f>
        <v>1.62</v>
      </c>
      <c r="J81" s="432"/>
      <c r="K81" s="295"/>
      <c r="L81" s="294"/>
      <c r="M81" s="293"/>
      <c r="N81" s="293"/>
      <c r="O81" s="293"/>
      <c r="P81" s="293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57"/>
      <c r="AE81" s="148"/>
      <c r="AF81" s="148"/>
      <c r="AG81" s="148"/>
      <c r="AH81" s="148"/>
      <c r="AI81" s="31"/>
    </row>
    <row r="82" spans="1:35" ht="14.25" customHeight="1">
      <c r="A82" s="430"/>
      <c r="B82" s="430"/>
      <c r="C82" s="430"/>
      <c r="D82" s="430"/>
      <c r="E82" s="431" t="s">
        <v>79</v>
      </c>
      <c r="F82" s="431"/>
      <c r="G82" s="431"/>
      <c r="H82" s="149"/>
      <c r="I82" s="432">
        <f>VLOOKUP($E$8,Розряди!$B:$L,7,FALSE)</f>
        <v>1.82</v>
      </c>
      <c r="J82" s="432"/>
      <c r="K82" s="295"/>
      <c r="L82" s="294"/>
      <c r="M82" s="293"/>
      <c r="N82" s="293"/>
      <c r="O82" s="293"/>
      <c r="P82" s="293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57"/>
      <c r="AE82" s="148"/>
      <c r="AF82" s="148"/>
      <c r="AG82" s="148"/>
      <c r="AH82" s="148"/>
      <c r="AI82" s="31"/>
    </row>
    <row r="84" spans="1:34" ht="17.25">
      <c r="A84" s="117"/>
      <c r="B84" s="117"/>
      <c r="C84" s="117"/>
      <c r="D84" s="349" t="str">
        <f>мандатка!D$111</f>
        <v>Головний суддя</v>
      </c>
      <c r="E84" s="349"/>
      <c r="F84" s="349"/>
      <c r="G84" s="349"/>
      <c r="H84" s="117"/>
      <c r="I84" s="349" t="str">
        <f>мандатка!G$111</f>
        <v>Трощенко В. О.</v>
      </c>
      <c r="J84" s="349"/>
      <c r="K84" s="349"/>
      <c r="L84" s="349"/>
      <c r="M84" s="349"/>
      <c r="N84" s="349"/>
      <c r="O84" s="349"/>
      <c r="P84" s="349"/>
      <c r="Q84" s="349"/>
      <c r="R84" s="349"/>
      <c r="S84" s="349"/>
      <c r="T84" s="349"/>
      <c r="U84" s="349"/>
      <c r="V84" s="349"/>
      <c r="W84" s="349"/>
      <c r="X84" s="349"/>
      <c r="Y84" s="349"/>
      <c r="Z84" s="349"/>
      <c r="AA84" s="349"/>
      <c r="AB84" s="349"/>
      <c r="AC84" s="349"/>
      <c r="AD84" s="349"/>
      <c r="AE84" s="349"/>
      <c r="AF84" s="349"/>
      <c r="AG84" s="349"/>
      <c r="AH84" s="349"/>
    </row>
    <row r="85" spans="1:29" ht="12.75">
      <c r="A85" s="33"/>
      <c r="B85" s="33"/>
      <c r="C85" s="33"/>
      <c r="D85" s="248"/>
      <c r="E85" s="248"/>
      <c r="F85" s="248"/>
      <c r="G85" s="248"/>
      <c r="H85" s="248"/>
      <c r="I85" s="279"/>
      <c r="J85" s="279"/>
      <c r="K85" s="279"/>
      <c r="L85" s="279"/>
      <c r="M85" s="279"/>
      <c r="N85" s="279"/>
      <c r="O85" s="279"/>
      <c r="P85" s="279"/>
      <c r="Q85" s="248"/>
      <c r="R85" s="248"/>
      <c r="S85" s="248"/>
      <c r="T85" s="248"/>
      <c r="U85" s="248"/>
      <c r="V85" s="248"/>
      <c r="W85" s="248"/>
      <c r="X85" s="248"/>
      <c r="Y85" s="248"/>
      <c r="Z85" s="248"/>
      <c r="AA85" s="33"/>
      <c r="AB85" s="33"/>
      <c r="AC85" s="33"/>
    </row>
    <row r="86" spans="1:34" ht="17.25" customHeight="1">
      <c r="A86" s="33"/>
      <c r="B86" s="33"/>
      <c r="C86" s="33"/>
      <c r="D86" s="347" t="str">
        <f>мандатка!D$113</f>
        <v>Головний секретар</v>
      </c>
      <c r="E86" s="347"/>
      <c r="F86" s="347"/>
      <c r="G86" s="347"/>
      <c r="H86" s="249"/>
      <c r="I86" s="347" t="str">
        <f>мандатка!G$113</f>
        <v>Брагіна Л. В.</v>
      </c>
      <c r="J86" s="347"/>
      <c r="K86" s="347"/>
      <c r="L86" s="347"/>
      <c r="M86" s="347"/>
      <c r="N86" s="347"/>
      <c r="O86" s="347"/>
      <c r="P86" s="347"/>
      <c r="Q86" s="347"/>
      <c r="R86" s="347"/>
      <c r="S86" s="347"/>
      <c r="T86" s="347"/>
      <c r="U86" s="347"/>
      <c r="V86" s="347"/>
      <c r="W86" s="347"/>
      <c r="X86" s="347"/>
      <c r="Y86" s="347"/>
      <c r="Z86" s="347"/>
      <c r="AA86" s="347"/>
      <c r="AB86" s="347"/>
      <c r="AC86" s="347"/>
      <c r="AD86" s="347"/>
      <c r="AE86" s="347"/>
      <c r="AF86" s="347"/>
      <c r="AG86" s="347"/>
      <c r="AH86" s="347"/>
    </row>
  </sheetData>
  <sheetProtection/>
  <mergeCells count="435">
    <mergeCell ref="Q16:Q21"/>
    <mergeCell ref="P22:P27"/>
    <mergeCell ref="Q22:Q27"/>
    <mergeCell ref="P28:P33"/>
    <mergeCell ref="Q28:Q33"/>
    <mergeCell ref="I22:I27"/>
    <mergeCell ref="J22:J27"/>
    <mergeCell ref="K22:K27"/>
    <mergeCell ref="L22:L27"/>
    <mergeCell ref="M22:M27"/>
    <mergeCell ref="E82:G82"/>
    <mergeCell ref="I82:J82"/>
    <mergeCell ref="I80:J80"/>
    <mergeCell ref="E81:G81"/>
    <mergeCell ref="K52:K57"/>
    <mergeCell ref="Q52:Q57"/>
    <mergeCell ref="P58:P63"/>
    <mergeCell ref="Q58:Q63"/>
    <mergeCell ref="P64:P69"/>
    <mergeCell ref="Q64:Q69"/>
    <mergeCell ref="P10:P15"/>
    <mergeCell ref="P16:P21"/>
    <mergeCell ref="P34:P39"/>
    <mergeCell ref="P40:P45"/>
    <mergeCell ref="P46:P51"/>
    <mergeCell ref="P52:P57"/>
    <mergeCell ref="M10:M15"/>
    <mergeCell ref="A77:D82"/>
    <mergeCell ref="E77:G77"/>
    <mergeCell ref="I77:J77"/>
    <mergeCell ref="E78:G78"/>
    <mergeCell ref="I78:J78"/>
    <mergeCell ref="E79:G79"/>
    <mergeCell ref="I79:J79"/>
    <mergeCell ref="E80:G80"/>
    <mergeCell ref="I81:J81"/>
    <mergeCell ref="AE7:AH7"/>
    <mergeCell ref="AE8:AH8"/>
    <mergeCell ref="B8:D8"/>
    <mergeCell ref="A7:B7"/>
    <mergeCell ref="C7:G7"/>
    <mergeCell ref="AP58:AP63"/>
    <mergeCell ref="AP10:AP15"/>
    <mergeCell ref="AP16:AP21"/>
    <mergeCell ref="AP22:AP27"/>
    <mergeCell ref="AP28:AP33"/>
    <mergeCell ref="AP64:AP69"/>
    <mergeCell ref="AP70:AP75"/>
    <mergeCell ref="AP34:AP39"/>
    <mergeCell ref="AP40:AP45"/>
    <mergeCell ref="AP46:AP51"/>
    <mergeCell ref="AP52:AP57"/>
    <mergeCell ref="W10:W15"/>
    <mergeCell ref="X16:X21"/>
    <mergeCell ref="Y16:Y21"/>
    <mergeCell ref="Y22:Y27"/>
    <mergeCell ref="Z22:Z27"/>
    <mergeCell ref="W16:W21"/>
    <mergeCell ref="A2:AH2"/>
    <mergeCell ref="Y64:Y69"/>
    <mergeCell ref="Z64:Z69"/>
    <mergeCell ref="X10:X15"/>
    <mergeCell ref="Y10:Y15"/>
    <mergeCell ref="Z10:Z15"/>
    <mergeCell ref="AF10:AF15"/>
    <mergeCell ref="AA10:AA15"/>
    <mergeCell ref="AB10:AB15"/>
    <mergeCell ref="X22:X27"/>
    <mergeCell ref="S10:S15"/>
    <mergeCell ref="U16:U21"/>
    <mergeCell ref="V16:V21"/>
    <mergeCell ref="AJ64:AJ69"/>
    <mergeCell ref="AL64:AL69"/>
    <mergeCell ref="AI70:AI75"/>
    <mergeCell ref="AE70:AE75"/>
    <mergeCell ref="AF70:AF75"/>
    <mergeCell ref="AG70:AG75"/>
    <mergeCell ref="AF64:AF69"/>
    <mergeCell ref="F10:F15"/>
    <mergeCell ref="K10:K15"/>
    <mergeCell ref="L10:L15"/>
    <mergeCell ref="AC10:AC15"/>
    <mergeCell ref="AA16:AA21"/>
    <mergeCell ref="AB16:AB21"/>
    <mergeCell ref="AC16:AC21"/>
    <mergeCell ref="V10:V15"/>
    <mergeCell ref="O10:O15"/>
    <mergeCell ref="R10:R15"/>
    <mergeCell ref="A1:AH1"/>
    <mergeCell ref="A3:AH3"/>
    <mergeCell ref="A5:AH5"/>
    <mergeCell ref="A6:AH6"/>
    <mergeCell ref="A4:AH4"/>
    <mergeCell ref="N10:N15"/>
    <mergeCell ref="T10:T15"/>
    <mergeCell ref="U10:U15"/>
    <mergeCell ref="Q10:Q15"/>
    <mergeCell ref="J10:J15"/>
    <mergeCell ref="AO10:AO15"/>
    <mergeCell ref="AD10:AD15"/>
    <mergeCell ref="AD16:AD21"/>
    <mergeCell ref="AD22:AD27"/>
    <mergeCell ref="AG10:AG15"/>
    <mergeCell ref="A10:A15"/>
    <mergeCell ref="G10:G15"/>
    <mergeCell ref="H10:H15"/>
    <mergeCell ref="I10:I15"/>
    <mergeCell ref="E10:E15"/>
    <mergeCell ref="AH10:AH15"/>
    <mergeCell ref="AL10:AL15"/>
    <mergeCell ref="AJ10:AJ15"/>
    <mergeCell ref="AI10:AI15"/>
    <mergeCell ref="AE10:AE15"/>
    <mergeCell ref="M16:M21"/>
    <mergeCell ref="N16:N21"/>
    <mergeCell ref="O16:O21"/>
    <mergeCell ref="R16:R21"/>
    <mergeCell ref="S16:S21"/>
    <mergeCell ref="A16:A21"/>
    <mergeCell ref="E16:E21"/>
    <mergeCell ref="G16:G21"/>
    <mergeCell ref="H16:H21"/>
    <mergeCell ref="F16:F21"/>
    <mergeCell ref="T16:T21"/>
    <mergeCell ref="I16:I21"/>
    <mergeCell ref="J16:J21"/>
    <mergeCell ref="K16:K21"/>
    <mergeCell ref="L16:L21"/>
    <mergeCell ref="AE16:AE21"/>
    <mergeCell ref="AF16:AF21"/>
    <mergeCell ref="Z16:Z21"/>
    <mergeCell ref="AG16:AG21"/>
    <mergeCell ref="AH16:AH21"/>
    <mergeCell ref="AI16:AI21"/>
    <mergeCell ref="AJ16:AJ21"/>
    <mergeCell ref="AL16:AL21"/>
    <mergeCell ref="AO16:AO21"/>
    <mergeCell ref="A22:A27"/>
    <mergeCell ref="E22:E27"/>
    <mergeCell ref="G22:G27"/>
    <mergeCell ref="H22:H27"/>
    <mergeCell ref="U22:U27"/>
    <mergeCell ref="V22:V27"/>
    <mergeCell ref="AE22:AE27"/>
    <mergeCell ref="F22:F27"/>
    <mergeCell ref="L52:L57"/>
    <mergeCell ref="M52:M57"/>
    <mergeCell ref="N52:N57"/>
    <mergeCell ref="J28:J33"/>
    <mergeCell ref="F28:F33"/>
    <mergeCell ref="K28:K33"/>
    <mergeCell ref="L28:L33"/>
    <mergeCell ref="M28:M33"/>
    <mergeCell ref="K34:K39"/>
    <mergeCell ref="R22:R27"/>
    <mergeCell ref="S22:S27"/>
    <mergeCell ref="N22:N27"/>
    <mergeCell ref="O22:O27"/>
    <mergeCell ref="T22:T27"/>
    <mergeCell ref="S34:S39"/>
    <mergeCell ref="T34:T39"/>
    <mergeCell ref="N28:N33"/>
    <mergeCell ref="O28:O33"/>
    <mergeCell ref="R28:R33"/>
    <mergeCell ref="AF22:AF27"/>
    <mergeCell ref="AA22:AA27"/>
    <mergeCell ref="AB22:AB27"/>
    <mergeCell ref="AC22:AC27"/>
    <mergeCell ref="W22:W27"/>
    <mergeCell ref="AG22:AG27"/>
    <mergeCell ref="AH22:AH27"/>
    <mergeCell ref="AI22:AI27"/>
    <mergeCell ref="AJ22:AJ27"/>
    <mergeCell ref="AL22:AL27"/>
    <mergeCell ref="AO22:AO27"/>
    <mergeCell ref="A28:A33"/>
    <mergeCell ref="E28:E33"/>
    <mergeCell ref="G28:G33"/>
    <mergeCell ref="H28:H33"/>
    <mergeCell ref="I28:I33"/>
    <mergeCell ref="S28:S33"/>
    <mergeCell ref="T28:T33"/>
    <mergeCell ref="U28:U33"/>
    <mergeCell ref="V28:V33"/>
    <mergeCell ref="W28:W33"/>
    <mergeCell ref="X28:X33"/>
    <mergeCell ref="Y28:Y33"/>
    <mergeCell ref="Z28:Z33"/>
    <mergeCell ref="AC28:AC33"/>
    <mergeCell ref="AE28:AE33"/>
    <mergeCell ref="AF28:AF33"/>
    <mergeCell ref="AD28:AD33"/>
    <mergeCell ref="AB28:AB33"/>
    <mergeCell ref="AA28:AA33"/>
    <mergeCell ref="AG28:AG33"/>
    <mergeCell ref="AH28:AH33"/>
    <mergeCell ref="AI28:AI33"/>
    <mergeCell ref="AJ28:AJ33"/>
    <mergeCell ref="AL28:AL33"/>
    <mergeCell ref="AO28:AO33"/>
    <mergeCell ref="A34:A39"/>
    <mergeCell ref="E34:E39"/>
    <mergeCell ref="G34:G39"/>
    <mergeCell ref="H34:H39"/>
    <mergeCell ref="I34:I39"/>
    <mergeCell ref="J34:J39"/>
    <mergeCell ref="F34:F39"/>
    <mergeCell ref="L34:L39"/>
    <mergeCell ref="M34:M39"/>
    <mergeCell ref="N34:N39"/>
    <mergeCell ref="O34:O39"/>
    <mergeCell ref="R34:R39"/>
    <mergeCell ref="Q34:Q39"/>
    <mergeCell ref="U34:U39"/>
    <mergeCell ref="V34:V39"/>
    <mergeCell ref="W34:W39"/>
    <mergeCell ref="X34:X39"/>
    <mergeCell ref="Y34:Y39"/>
    <mergeCell ref="Z34:Z39"/>
    <mergeCell ref="AA34:AA39"/>
    <mergeCell ref="AB34:AB39"/>
    <mergeCell ref="AC34:AC39"/>
    <mergeCell ref="AE34:AE39"/>
    <mergeCell ref="AD34:AD39"/>
    <mergeCell ref="AF34:AF39"/>
    <mergeCell ref="AG34:AG39"/>
    <mergeCell ref="AH34:AH39"/>
    <mergeCell ref="AI34:AI39"/>
    <mergeCell ref="AJ34:AJ39"/>
    <mergeCell ref="AL34:AL39"/>
    <mergeCell ref="AO34:AO39"/>
    <mergeCell ref="A40:A45"/>
    <mergeCell ref="E40:E45"/>
    <mergeCell ref="G40:G45"/>
    <mergeCell ref="H40:H45"/>
    <mergeCell ref="I40:I45"/>
    <mergeCell ref="J40:J45"/>
    <mergeCell ref="K40:K45"/>
    <mergeCell ref="L40:L45"/>
    <mergeCell ref="M40:M45"/>
    <mergeCell ref="N40:N45"/>
    <mergeCell ref="O40:O45"/>
    <mergeCell ref="R40:R45"/>
    <mergeCell ref="U40:U45"/>
    <mergeCell ref="Q40:Q45"/>
    <mergeCell ref="V40:V45"/>
    <mergeCell ref="W40:W45"/>
    <mergeCell ref="X40:X45"/>
    <mergeCell ref="Y40:Y45"/>
    <mergeCell ref="S40:S45"/>
    <mergeCell ref="T40:T45"/>
    <mergeCell ref="Z40:Z45"/>
    <mergeCell ref="AA40:AA45"/>
    <mergeCell ref="AB40:AB45"/>
    <mergeCell ref="AC40:AC45"/>
    <mergeCell ref="AE40:AE45"/>
    <mergeCell ref="AF40:AF45"/>
    <mergeCell ref="AG40:AG45"/>
    <mergeCell ref="AH40:AH45"/>
    <mergeCell ref="AD40:AD45"/>
    <mergeCell ref="AI40:AI45"/>
    <mergeCell ref="AJ40:AJ45"/>
    <mergeCell ref="AL40:AL45"/>
    <mergeCell ref="AO40:AO45"/>
    <mergeCell ref="A46:A51"/>
    <mergeCell ref="E46:E51"/>
    <mergeCell ref="G46:G51"/>
    <mergeCell ref="H46:H51"/>
    <mergeCell ref="I46:I51"/>
    <mergeCell ref="J46:J51"/>
    <mergeCell ref="K46:K51"/>
    <mergeCell ref="L46:L51"/>
    <mergeCell ref="M46:M51"/>
    <mergeCell ref="N46:N51"/>
    <mergeCell ref="O46:O51"/>
    <mergeCell ref="R46:R51"/>
    <mergeCell ref="Q46:Q51"/>
    <mergeCell ref="S46:S51"/>
    <mergeCell ref="T46:T51"/>
    <mergeCell ref="U46:U51"/>
    <mergeCell ref="V46:V51"/>
    <mergeCell ref="W46:W51"/>
    <mergeCell ref="X46:X51"/>
    <mergeCell ref="Y46:Y51"/>
    <mergeCell ref="Z46:Z51"/>
    <mergeCell ref="AA46:AA51"/>
    <mergeCell ref="AB46:AB51"/>
    <mergeCell ref="AC46:AC51"/>
    <mergeCell ref="AE46:AE51"/>
    <mergeCell ref="AD46:AD51"/>
    <mergeCell ref="AF46:AF51"/>
    <mergeCell ref="AG46:AG51"/>
    <mergeCell ref="AH46:AH51"/>
    <mergeCell ref="AI46:AI51"/>
    <mergeCell ref="AJ46:AJ51"/>
    <mergeCell ref="AL46:AL51"/>
    <mergeCell ref="AO46:AO51"/>
    <mergeCell ref="A52:A57"/>
    <mergeCell ref="E52:E57"/>
    <mergeCell ref="G52:G57"/>
    <mergeCell ref="H52:H57"/>
    <mergeCell ref="R52:R57"/>
    <mergeCell ref="S52:S57"/>
    <mergeCell ref="O52:O57"/>
    <mergeCell ref="I52:I57"/>
    <mergeCell ref="J52:J57"/>
    <mergeCell ref="T52:T57"/>
    <mergeCell ref="U52:U57"/>
    <mergeCell ref="V52:V57"/>
    <mergeCell ref="W52:W57"/>
    <mergeCell ref="X52:X57"/>
    <mergeCell ref="Y52:Y57"/>
    <mergeCell ref="Z52:Z57"/>
    <mergeCell ref="AA52:AA57"/>
    <mergeCell ref="AB52:AB57"/>
    <mergeCell ref="AC52:AC57"/>
    <mergeCell ref="AE52:AE57"/>
    <mergeCell ref="AF52:AF57"/>
    <mergeCell ref="AG52:AG57"/>
    <mergeCell ref="AH52:AH57"/>
    <mergeCell ref="AD52:AD57"/>
    <mergeCell ref="AI52:AI57"/>
    <mergeCell ref="AJ52:AJ57"/>
    <mergeCell ref="AL52:AL57"/>
    <mergeCell ref="AO52:AO57"/>
    <mergeCell ref="A58:A63"/>
    <mergeCell ref="E58:E63"/>
    <mergeCell ref="G58:G63"/>
    <mergeCell ref="H58:H63"/>
    <mergeCell ref="F58:F63"/>
    <mergeCell ref="I58:I63"/>
    <mergeCell ref="J58:J63"/>
    <mergeCell ref="K58:K63"/>
    <mergeCell ref="L58:L63"/>
    <mergeCell ref="M58:M63"/>
    <mergeCell ref="N58:N63"/>
    <mergeCell ref="O58:O63"/>
    <mergeCell ref="R58:R63"/>
    <mergeCell ref="S58:S63"/>
    <mergeCell ref="T58:T63"/>
    <mergeCell ref="U58:U63"/>
    <mergeCell ref="V58:V63"/>
    <mergeCell ref="W58:W63"/>
    <mergeCell ref="X58:X63"/>
    <mergeCell ref="Y58:Y63"/>
    <mergeCell ref="Z58:Z63"/>
    <mergeCell ref="AA58:AA63"/>
    <mergeCell ref="AB58:AB63"/>
    <mergeCell ref="AC58:AC63"/>
    <mergeCell ref="AE58:AE63"/>
    <mergeCell ref="AD58:AD63"/>
    <mergeCell ref="AF58:AF63"/>
    <mergeCell ref="AG58:AG63"/>
    <mergeCell ref="AH58:AH63"/>
    <mergeCell ref="AI58:AI63"/>
    <mergeCell ref="AJ58:AJ63"/>
    <mergeCell ref="AL58:AL63"/>
    <mergeCell ref="AO58:AO63"/>
    <mergeCell ref="A64:A69"/>
    <mergeCell ref="E64:E69"/>
    <mergeCell ref="G64:G69"/>
    <mergeCell ref="H64:H69"/>
    <mergeCell ref="I64:I69"/>
    <mergeCell ref="J64:J69"/>
    <mergeCell ref="K64:K69"/>
    <mergeCell ref="L64:L69"/>
    <mergeCell ref="M64:M69"/>
    <mergeCell ref="N64:N69"/>
    <mergeCell ref="O64:O69"/>
    <mergeCell ref="U64:U69"/>
    <mergeCell ref="V64:V69"/>
    <mergeCell ref="T64:T69"/>
    <mergeCell ref="R64:R69"/>
    <mergeCell ref="S64:S69"/>
    <mergeCell ref="W64:W69"/>
    <mergeCell ref="X64:X69"/>
    <mergeCell ref="AA64:AA69"/>
    <mergeCell ref="AB64:AB69"/>
    <mergeCell ref="AC64:AC69"/>
    <mergeCell ref="AE64:AE69"/>
    <mergeCell ref="AD64:AD69"/>
    <mergeCell ref="AO64:AO69"/>
    <mergeCell ref="AG64:AG69"/>
    <mergeCell ref="AH64:AH69"/>
    <mergeCell ref="AI64:AI69"/>
    <mergeCell ref="A70:A75"/>
    <mergeCell ref="E70:E75"/>
    <mergeCell ref="G70:G75"/>
    <mergeCell ref="H70:H75"/>
    <mergeCell ref="I70:I75"/>
    <mergeCell ref="J70:J75"/>
    <mergeCell ref="K70:K75"/>
    <mergeCell ref="L70:L75"/>
    <mergeCell ref="M70:M75"/>
    <mergeCell ref="N70:N75"/>
    <mergeCell ref="O70:O75"/>
    <mergeCell ref="R70:R75"/>
    <mergeCell ref="S70:S75"/>
    <mergeCell ref="Q70:Q75"/>
    <mergeCell ref="T70:T75"/>
    <mergeCell ref="P70:P75"/>
    <mergeCell ref="U70:U75"/>
    <mergeCell ref="V70:V75"/>
    <mergeCell ref="W70:W75"/>
    <mergeCell ref="Y70:Y75"/>
    <mergeCell ref="Z70:Z75"/>
    <mergeCell ref="AA70:AA75"/>
    <mergeCell ref="X70:X75"/>
    <mergeCell ref="AB70:AB75"/>
    <mergeCell ref="AL70:AL75"/>
    <mergeCell ref="AC70:AC75"/>
    <mergeCell ref="AH70:AH75"/>
    <mergeCell ref="AJ70:AJ75"/>
    <mergeCell ref="AO70:AO75"/>
    <mergeCell ref="AD70:AD75"/>
    <mergeCell ref="F46:F51"/>
    <mergeCell ref="F40:F45"/>
    <mergeCell ref="F52:F57"/>
    <mergeCell ref="F64:F69"/>
    <mergeCell ref="F70:F75"/>
    <mergeCell ref="AN10:AN15"/>
    <mergeCell ref="AN16:AN21"/>
    <mergeCell ref="AN22:AN27"/>
    <mergeCell ref="AN28:AN33"/>
    <mergeCell ref="AN34:AN39"/>
    <mergeCell ref="D84:G84"/>
    <mergeCell ref="D86:G86"/>
    <mergeCell ref="I84:AH84"/>
    <mergeCell ref="I86:AH86"/>
    <mergeCell ref="AN40:AN45"/>
    <mergeCell ref="AN46:AN51"/>
    <mergeCell ref="AN52:AN57"/>
    <mergeCell ref="AN58:AN63"/>
    <mergeCell ref="AN64:AN69"/>
    <mergeCell ref="AN70:AN75"/>
  </mergeCells>
  <printOptions horizontalCentered="1"/>
  <pageMargins left="0.3937007874015748" right="0.3937007874015748" top="0.3937007874015748" bottom="0.3937007874015748" header="0.1968503937007874" footer="0.1968503937007874"/>
  <pageSetup blackAndWhite="1" horizontalDpi="300" verticalDpi="300" orientation="landscape" paperSize="9" scale="75" r:id="rId1"/>
  <rowBreaks count="1" manualBreakCount="1">
    <brk id="51" max="33" man="1"/>
  </rowBreaks>
  <colBreaks count="1" manualBreakCount="1">
    <brk id="37" max="3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Журба Евгений</dc:creator>
  <cp:keywords/>
  <dc:description/>
  <cp:lastModifiedBy>user</cp:lastModifiedBy>
  <cp:lastPrinted>2007-01-01T01:52:25Z</cp:lastPrinted>
  <dcterms:created xsi:type="dcterms:W3CDTF">2007-05-17T15:58:04Z</dcterms:created>
  <dcterms:modified xsi:type="dcterms:W3CDTF">2007-01-01T01:53:12Z</dcterms:modified>
  <cp:category/>
  <cp:version/>
  <cp:contentType/>
  <cp:contentStatus/>
</cp:coreProperties>
</file>